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Kim\Desktop\riviera\zakljenjeno\22.12.2021 razpis\"/>
    </mc:Choice>
  </mc:AlternateContent>
  <xr:revisionPtr revIDLastSave="0" documentId="13_ncr:1_{A33056E0-C189-494A-B3E4-D0FAB1BE2998}" xr6:coauthVersionLast="47" xr6:coauthVersionMax="47" xr10:uidLastSave="{00000000-0000-0000-0000-000000000000}"/>
  <bookViews>
    <workbookView xWindow="-120" yWindow="-120" windowWidth="20730" windowHeight="11160" tabRatio="911" xr2:uid="{3DF373DF-B809-4D79-8132-92B64B6A399A}"/>
  </bookViews>
  <sheets>
    <sheet name="REK1" sheetId="7" r:id="rId1"/>
    <sheet name="I.1. PRIPRAVLJALNA DELA" sheetId="8" r:id="rId2"/>
    <sheet name="I.2. RUŠITVENA" sheetId="1" r:id="rId3"/>
    <sheet name="I.3. ZIDARSKA DELA" sheetId="19" r:id="rId4"/>
    <sheet name="I.4.FASADERSKA DELA" sheetId="6" r:id="rId5"/>
    <sheet name="I.5. ODER" sheetId="9" r:id="rId6"/>
    <sheet name="II.1. KROVSKO-KLEPARSKA DELA" sheetId="11" r:id="rId7"/>
    <sheet name="II.3. KLJUČAVNIČARSKA DELA" sheetId="14" r:id="rId8"/>
    <sheet name="II.4. SLIKOPLESKARSKA DELA" sheetId="13" r:id="rId9"/>
    <sheet name="II.5. TLAKARSKA DELA" sheetId="12" r:id="rId10"/>
    <sheet name="II.6. KERAMIČARSKA DELA" sheetId="18" r:id="rId11"/>
    <sheet name="III.1.SVETILA" sheetId="15" r:id="rId12"/>
    <sheet name="IV.1.OSTALA DELA" sheetId="16" r:id="rId13"/>
  </sheets>
  <definedNames>
    <definedName name="_xlnm.Print_Area" localSheetId="1">'I.1. PRIPRAVLJALNA DELA'!$A$1:$F$15</definedName>
    <definedName name="_xlnm.Print_Area" localSheetId="2">'I.2. RUŠITVENA'!$A$1:$F$41</definedName>
    <definedName name="_xlnm.Print_Area" localSheetId="3">'I.3. ZIDARSKA DELA'!$A$1:$F$19</definedName>
    <definedName name="_xlnm.Print_Area" localSheetId="4">'I.4.FASADERSKA DELA'!$A$1:$F$36</definedName>
    <definedName name="_xlnm.Print_Area" localSheetId="5">'I.5. ODER'!$A$1:$F$11</definedName>
    <definedName name="_xlnm.Print_Area" localSheetId="6">'II.1. KROVSKO-KLEPARSKA DELA'!$A$1:$F$20</definedName>
    <definedName name="_xlnm.Print_Area" localSheetId="7">'II.3. KLJUČAVNIČARSKA DELA'!$A$1:$F$13</definedName>
    <definedName name="_xlnm.Print_Area" localSheetId="8">'II.4. SLIKOPLESKARSKA DELA'!$A$1:$F$15</definedName>
    <definedName name="_xlnm.Print_Area" localSheetId="9">'II.5. TLAKARSKA DELA'!$A$1:$F$11</definedName>
    <definedName name="_xlnm.Print_Area" localSheetId="10">'II.6. KERAMIČARSKA DELA'!$A$1:$F$13</definedName>
    <definedName name="_xlnm.Print_Area" localSheetId="11">'III.1.SVETILA'!$A$1:$F$11</definedName>
    <definedName name="_xlnm.Print_Area" localSheetId="12">'IV.1.OSTALA DELA'!$A$1:$F$11</definedName>
    <definedName name="_xlnm.Print_Area" localSheetId="0">'REK1'!$A$1:$D$36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8" i="7" l="1"/>
  <c r="F6" i="16" l="1"/>
  <c r="F11" i="16" s="1"/>
  <c r="F7" i="16"/>
  <c r="F9" i="16"/>
  <c r="F11" i="15"/>
  <c r="F9" i="15"/>
  <c r="F6" i="11" l="1"/>
  <c r="F7" i="11"/>
  <c r="F8" i="11"/>
  <c r="F9" i="11"/>
  <c r="F10" i="11"/>
  <c r="F11" i="11"/>
  <c r="F12" i="11"/>
  <c r="F13" i="11"/>
  <c r="F14" i="11"/>
  <c r="F15" i="11"/>
  <c r="F16" i="11"/>
  <c r="F5" i="11"/>
  <c r="F6" i="19"/>
  <c r="F7" i="19"/>
  <c r="F8" i="19"/>
  <c r="F9" i="19"/>
  <c r="F10" i="19"/>
  <c r="F11" i="19"/>
  <c r="F12" i="19"/>
  <c r="F13" i="19"/>
  <c r="F14" i="19"/>
  <c r="F15" i="19"/>
  <c r="F16" i="19"/>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9" i="1"/>
  <c r="F6" i="8"/>
  <c r="F7" i="8"/>
  <c r="F8" i="8"/>
  <c r="F9" i="8"/>
  <c r="F10" i="8"/>
  <c r="F11" i="8"/>
  <c r="F6" i="14"/>
  <c r="F7" i="14"/>
  <c r="F8" i="14"/>
  <c r="F9" i="14"/>
  <c r="F8" i="12"/>
  <c r="F7" i="12"/>
  <c r="F11" i="13"/>
  <c r="F9" i="13"/>
  <c r="F7" i="13"/>
  <c r="D13" i="11"/>
  <c r="F26" i="6"/>
  <c r="D24" i="6"/>
  <c r="F24" i="6" s="1"/>
  <c r="F22" i="6"/>
  <c r="F17" i="11" l="1"/>
  <c r="F19" i="11" s="1"/>
  <c r="F39" i="1"/>
  <c r="F41" i="1"/>
  <c r="F6" i="15"/>
  <c r="F5" i="16" l="1"/>
  <c r="F5" i="15"/>
  <c r="F6" i="18"/>
  <c r="F7" i="18"/>
  <c r="F8" i="18"/>
  <c r="F9" i="18"/>
  <c r="F10" i="18"/>
  <c r="F5" i="18"/>
  <c r="F6" i="12"/>
  <c r="F5" i="12"/>
  <c r="F6" i="13"/>
  <c r="F5" i="13"/>
  <c r="F5" i="14"/>
  <c r="D31" i="7" l="1"/>
  <c r="D30" i="7" s="1"/>
  <c r="D29" i="7"/>
  <c r="D28" i="7" s="1"/>
  <c r="F13" i="18"/>
  <c r="F11" i="18"/>
  <c r="F9" i="12"/>
  <c r="F11" i="12" s="1"/>
  <c r="D26" i="7" s="1"/>
  <c r="F13" i="13"/>
  <c r="F15" i="13" s="1"/>
  <c r="D25" i="7" s="1"/>
  <c r="F11" i="14"/>
  <c r="F13" i="14" s="1"/>
  <c r="D24" i="7" s="1"/>
  <c r="D27" i="7"/>
  <c r="F6" i="9"/>
  <c r="F7" i="9"/>
  <c r="F5" i="9"/>
  <c r="F17" i="6"/>
  <c r="F18" i="6"/>
  <c r="F19" i="6"/>
  <c r="F20" i="6"/>
  <c r="F28" i="6"/>
  <c r="F29" i="6"/>
  <c r="F30" i="6"/>
  <c r="F31" i="6"/>
  <c r="F32" i="6"/>
  <c r="F16" i="6"/>
  <c r="F5" i="19"/>
  <c r="F17" i="19" s="1"/>
  <c r="F19" i="19" s="1"/>
  <c r="F5" i="8"/>
  <c r="F12" i="8"/>
  <c r="F9" i="9" l="1"/>
  <c r="F11" i="9" s="1"/>
  <c r="D21" i="7" s="1"/>
  <c r="F13" i="8"/>
  <c r="F15" i="8" s="1"/>
  <c r="D17" i="7" s="1"/>
  <c r="F34" i="6"/>
  <c r="F36" i="6" s="1"/>
  <c r="D20" i="7" s="1"/>
  <c r="D19" i="7"/>
  <c r="D23" i="7"/>
  <c r="D22" i="7" l="1"/>
  <c r="D16" i="7"/>
  <c r="D32" i="7" l="1"/>
  <c r="D33" i="7" s="1"/>
  <c r="D34" i="7" s="1"/>
</calcChain>
</file>

<file path=xl/sharedStrings.xml><?xml version="1.0" encoding="utf-8"?>
<sst xmlns="http://schemas.openxmlformats.org/spreadsheetml/2006/main" count="325" uniqueCount="150">
  <si>
    <t>RUŠITVENA DELA</t>
  </si>
  <si>
    <t>kom</t>
  </si>
  <si>
    <t>6.</t>
  </si>
  <si>
    <t>7.</t>
  </si>
  <si>
    <t>8.</t>
  </si>
  <si>
    <t>m1</t>
  </si>
  <si>
    <t>9.</t>
  </si>
  <si>
    <t>10.</t>
  </si>
  <si>
    <t>11.</t>
  </si>
  <si>
    <t>5.</t>
  </si>
  <si>
    <t>ur</t>
  </si>
  <si>
    <t>GRADBENA DELA</t>
  </si>
  <si>
    <t>OBRTNIŠKA DELA</t>
  </si>
  <si>
    <t>kpl</t>
  </si>
  <si>
    <t>kos</t>
  </si>
  <si>
    <t>m2</t>
  </si>
  <si>
    <t>FASADERSKA DELA</t>
  </si>
  <si>
    <t>SLIKOPLESKARSKA DELA</t>
  </si>
  <si>
    <t>SKUPAJ FASADERSKA DELA</t>
  </si>
  <si>
    <t>SKUPAJ SLIKOPLESKARSKA DELA</t>
  </si>
  <si>
    <t>I.</t>
  </si>
  <si>
    <t>II.</t>
  </si>
  <si>
    <t>INŠTALACIJSKA DELA</t>
  </si>
  <si>
    <t>TLAKARSKA DELA</t>
  </si>
  <si>
    <t>KLJUČAVNIČARSKA DELA</t>
  </si>
  <si>
    <t>KROVSKO-KLEPARSKA DELA</t>
  </si>
  <si>
    <t>OBJEKT :</t>
  </si>
  <si>
    <t>VRSTA GRADNJE :</t>
  </si>
  <si>
    <t>INVESTITOR :</t>
  </si>
  <si>
    <t>DATUM :</t>
  </si>
  <si>
    <t>SKUPNA REKAPITULACIJA DEL</t>
  </si>
  <si>
    <t>Skupaj :</t>
  </si>
  <si>
    <t>Vrednost DDV :</t>
  </si>
  <si>
    <t>Skupaj vrednost z DDV  :</t>
  </si>
  <si>
    <t xml:space="preserve">* Ponudnik si mora pred izdelavo ponudbe ogledati objekt, ter v enotnih cenah upoštevati vse stroške na podlagi svoje tehnologije in predvidene uporabe opreme. </t>
  </si>
  <si>
    <t>VZDRŽEVALNA DELA - CELOVITA PRENOVA FASADE Z TOPLOTNO IZOLACIJO IN ZAMENJAVO STAVBNEGA POHIŠTVA</t>
  </si>
  <si>
    <t>POPIS - CELOVITA PRENOVA FASADE Z TOPLOTNO IZOLACIJO IN ZAMENJAVO STAVBNEGA POHIŠTVA</t>
  </si>
  <si>
    <t>DECEMBER 2021</t>
  </si>
  <si>
    <t>SVETILA</t>
  </si>
  <si>
    <t>1.</t>
  </si>
  <si>
    <t>III.</t>
  </si>
  <si>
    <t>2.</t>
  </si>
  <si>
    <t>3.</t>
  </si>
  <si>
    <t>4.</t>
  </si>
  <si>
    <t>PRIPRAVLJALNA DELA</t>
  </si>
  <si>
    <t>PRIPRAVJALNA DELA</t>
  </si>
  <si>
    <t>Dobava in montaža zbirnega kotlička iz pocinkane barvane pločevine na odtočne cevi, vključno s pritrdilnim in tesnilnim materialom.</t>
  </si>
  <si>
    <t>OSTALA DELA</t>
  </si>
  <si>
    <t>IV.</t>
  </si>
  <si>
    <t>Ureditev strelovodne napeljave na strehi in povezava LTŽ odtočne cevi</t>
  </si>
  <si>
    <t>KERAMIČARSKA DELA</t>
  </si>
  <si>
    <t>DELOVNI IN FASADNI ODRI</t>
  </si>
  <si>
    <t>Pazljiva odstrantev obstoječe poškodovane talne keramike, ter dobava in montaža nove keramike v enakem izgledu kot obstoječa.  V ceno vključiti vse prenose, sortiranje, nakladanje, odvoz na javno deponijo in plačilo vseh taks.</t>
  </si>
  <si>
    <t>Razna manjša nepredvidena slikopleskarska dela, ki se pojavijo v času izvajanja del in se obračunajo po dejanskih stroških</t>
  </si>
  <si>
    <t>Razna manjša nepredvidena tlakarska dela, ki se pojavijo v času izvajanja del in se obračunajo po dejanskih stroških</t>
  </si>
  <si>
    <t>SKUPAJ TLAKARSKA DELA</t>
  </si>
  <si>
    <t>SKUPAJ KERAMIČARSKA DELA</t>
  </si>
  <si>
    <t>Razna manjša nepredvidena keramičarska dela, ki se pojavijo v času izvajanja del in se obračunajo po dejanskih stroških</t>
  </si>
  <si>
    <t>Razna manjša nepredvidena dela, ki se pojavijo v času izvajanja del in se obračunajo po dejanskih stroških</t>
  </si>
  <si>
    <t>SKUPAJ SVETILA</t>
  </si>
  <si>
    <t>SKUPAJ OSTALA DELA</t>
  </si>
  <si>
    <t>RIVIERA 3</t>
  </si>
  <si>
    <t>Izvedba zaščite in varovanja na notranjem in zunanjem območju pred pričetkom izvajanja del. (zaščita vseh nadstreškov in obstoječih tlakov)</t>
  </si>
  <si>
    <t>Pospravljenje in čiščenje zunanjega območja gradbišča sproti med fazami izvajanjem del, ter finalno po končanih delih.</t>
  </si>
  <si>
    <t>Dobava varnostnega načrta in Koordinator za varnost pri delu za cel čas izvedbe del.</t>
  </si>
  <si>
    <t>SKUPAJ PRIPRAVJALNA DELA</t>
  </si>
  <si>
    <t>ZIDARSKA DELA</t>
  </si>
  <si>
    <t xml:space="preserve">Temeljito preverjanje stanja ometov. Vizualizacija, preskus brisanja z dlanjo ali temno krpo, preskus praskanja ali navzkrižnega zarezovanja, preskus vpojnosti podlage, preskus s pretrkavanjem. Omete, ki se luščijo in podvotljena mesta je potrebno odstraniti, omete, ki so trdni, je potrebno ohraniti. </t>
  </si>
  <si>
    <t>Razna nepredvidena dela, ki se obračunajo po dejansko opravljenem času in porabljenem materialu, potrjenim s strani nadzornega organa investitorja v gradbenem dnevniku.
Ocena:</t>
  </si>
  <si>
    <t>SKUPAJ ZIDARSKA DELA</t>
  </si>
  <si>
    <t>-</t>
  </si>
  <si>
    <t>SPLOŠNA DOLOČILA IN OPOMBE:</t>
  </si>
  <si>
    <t xml:space="preserve">Dela je potrebno izvajati skladno s projektno dokumentacijo in po pravilih stroke; </t>
  </si>
  <si>
    <t>Uporabljati je potrebno materiale, ki ustrezajo veljavnim predpisom in standardom; izmere in obračun je potrebno izdelati skladno z gradbenimi normami in uzancami;</t>
  </si>
  <si>
    <t>Pri izvedbi upoštevati določila pravil stroke obvezno tudi zahteve iz varstva pri delu!</t>
  </si>
  <si>
    <t>Upoštevati vsa dela, materiale in transporte v postavkah posameznih del!</t>
  </si>
  <si>
    <t>Upoštevati rušitev, odvoz na komunalno deponijo in plačilo vseh taks in pristojbin za vsa rušitvena dela!</t>
  </si>
  <si>
    <t>Priprava podlage, izvedba preizkusov, izvedba fasade, zaključki in detajli morajo biti izvedeni skladno s Tehnično smernico za pravilno izvedbo kontaktnih toplotnoizolacijskih fasadnih sistemov - TSPFSTI01, Izdaja 02/2020.</t>
  </si>
  <si>
    <t>Pri izvedbi fasadnega sistema je potrebno zagotoviti vodotesnost vseh stikov fasadnega sistema z drugimi elementi na fasadi z ustrznimi fasadnimi profili ali, v kolikor za to ne obstaja namenski profil, z ekspanzijsko peno in elastičnim PU kitom!</t>
  </si>
  <si>
    <t xml:space="preserve"> - </t>
  </si>
  <si>
    <t>Dobava vsega materila in izdelava -popravilo demontiranih delov in izdelava stikovanje z novimi deli.Obračun se izdela po dejanko opravljenem delu in potrditvi nadzornika.</t>
  </si>
  <si>
    <t>Razna manjša nepredvidena dela, ki se pojavijo v času izvajanja del in se obračunajo po dejanskih stroških.</t>
  </si>
  <si>
    <t>SKUPAJ KROVSKO-KLEPARSKA DELA</t>
  </si>
  <si>
    <t>Razna nepredvidena dela, ki se obračunajo po dejansko opravljenem času in porabljenem materialu, potrjenim s strani nadzornega organa investitorja v gradbenem dnevniku.</t>
  </si>
  <si>
    <t xml:space="preserve"> - dim. 160x240cm-požarna vrata</t>
  </si>
  <si>
    <t xml:space="preserve"> - dim.300x230 cm-drsna stena</t>
  </si>
  <si>
    <t xml:space="preserve"> - dim. 100x220cm</t>
  </si>
  <si>
    <t xml:space="preserve"> - dim.70x70 cm</t>
  </si>
  <si>
    <t xml:space="preserve"> - dim. 120x100 cm</t>
  </si>
  <si>
    <t xml:space="preserve"> - dim.70x220 cm</t>
  </si>
  <si>
    <t xml:space="preserve"> - dim.70x120 cm</t>
  </si>
  <si>
    <t xml:space="preserve"> - dim. 160x240 cm</t>
  </si>
  <si>
    <t xml:space="preserve"> - dim. 70x240cm</t>
  </si>
  <si>
    <t>SKUPAJ ODRI</t>
  </si>
  <si>
    <t>SKUPAJ KLJUČAVNIČARSKA DELA</t>
  </si>
  <si>
    <t>Razna manjša rušitvena dela, pomoč obrtnikom in inštalaterjem ipd, vse po prehodni odobritvi nadzornega organa.</t>
  </si>
  <si>
    <t>Ročna demontaža obstoječih balkonskih oken komplet s polkni ter kovinsko ograjo  in vsem okovjem. V ceni upoštevati pazljivo demontažo obstoječega lesenega praga, lesenega okvirja,cokla in kovinskih pritrdilnih elementov na fasadi za polkna. V ceno vključiti vse prenose, sortiranje, nakladanje, odvoz na javno deponijo in plačilo vseh taks.</t>
  </si>
  <si>
    <t>Ročna demontaža obstoječih balkonskih oken komplet s polkni in vsem okovjem. V ceni upoštevati pazljivo demontažo obstoječega lesenega praga, lesenega okvirja,cokla in kovinskih pritrdilnih elementov na fasadi za polkna. V ceno vključiti vse prenose, sortiranje, nakladanje, odvoz na javno deponijo in plačilo vseh taks.</t>
  </si>
  <si>
    <t>Ročna demontaža obstoječih balkonskih oken komplet s polkni in vsem okovjem. V ceni upoštevati pazljivo demontažo obstoječega lesenega praga, lesenega okvirja, cokla in kovinskih pritrdilnih elementov na fasadi za polkna. V ceno vključiti vse prenose, sortiranje, nakladanje, odvoz na javno deponijo in plačilo vseh taks.</t>
  </si>
  <si>
    <t>Ročna demontaža obstoječih oken, komplet z lesenim okvirjem, okovjem in notranjimi in zunanjimi lesenimi policami.  V ceno vključiti vse prenose, sortiranje, nakladanje, odvoz na javno deponijo in plačilo vseh taks.</t>
  </si>
  <si>
    <t>Ročna demontaža obstoječih oken, komplet z lesenim okvirjem in okovjem zaključnimi letvami in lesenim notranjim in zunanjim pragom. V ceno vključiti vse prenose, sortiranje, nakladanje, odvoz na javno deponijo in plačilo vseh taks.</t>
  </si>
  <si>
    <t>Ročna demontaža obstoječega keramičnega cokla na balkonih. V ceno vključiti vse prenose, sortiranje, nakladanje, odvoz na javno deponijo in plačilo vseh taks.</t>
  </si>
  <si>
    <t>SKUPAJ RUŠITVENA DELA</t>
  </si>
  <si>
    <t>Izvedba sanacije obstoječih notranjih špalet oken po demontaži stavbnega pohištva, Kitanje, gletanje, brušenje in 2x oplesk s poldisperzijko barvo. Razvita širina špalete do 20cm.</t>
  </si>
  <si>
    <t>Izvedba barvanja obstoječe betonske ograje s predhodnim čiščenjem, impregnacijo in 2x oplesk z fasadno barvo po izboru projektanta. V tekočem metru obračuna ograje je upoštevana obdelava z obeh strani.</t>
  </si>
  <si>
    <t xml:space="preserve">Dobava in montaža nizkotalne keramične obrobe višine 10cm v enaki barvi kot obstoječa talna keramika, komplet z fugiranjem in kitanjem z sika kitom. </t>
  </si>
  <si>
    <t>Ponovna montaža obstoječe talne keramike na mestih kjer je odstopila, komplet s fugiranjem. Dim. 10x20 cm.</t>
  </si>
  <si>
    <t xml:space="preserve"> - Dobava in izvedba vodotesnega sekundarnega nivoja odvodnjavanja pod okensko polico kot npr. weber rešitev. Vgradnja toplotne izolacije (λ=0,035 W/mK) webertherm XPS 300 pod padcem 5° minimalne debeline 2 cm na spodnji del okenske špalete. Vgradnja weber butyl traku na prehod fasada/okenski okvir ter fasada/špaleta. Nanos 2K elastičnega vodotesnega premaza weberdry elasto2 po celotni površini poličnega dela, v katerega vtremo webertherm armirno mrežico in weber vogalnik z mrežo. Nanos se izvaja tudi preko kotov in vogalov na špaletno fasadno površino.</t>
  </si>
  <si>
    <t xml:space="preserve"> - dim. 100x230cm-steklena stena</t>
  </si>
  <si>
    <t xml:space="preserve">Pred začetkom izvedbe del je potrebno preveriti količine posameznih postavk popisa del. Morebitna odstopanja je potrebno sporočiti investitorju oz. nadzoru in uskladiti podatke! Pred izdelavo ponudbenega predračuna je potrebno preveriti količine posameznih postavk popisa del. Morebitna odstopanja je potrebno sporočiti. Pred izdelavo ponudbe je obvezen ogled lokacije objekta. Izvajalec je dolžan pri sestavi ponudbe upoštevati obstoječe stanje objekta in detajle, ki jih predpisuje proizvajalec fasadnih sistemov. V primeru tiskarskih napak in neskladij v popisu je dolžan na to opozoriti nadzornika pred oddajo ponudbe.  </t>
  </si>
  <si>
    <t>Dobava, postavitev in odstranitev cevnega fasadnega odra višine do 30 m, komplet z lovilnim odrom za obdelavo simsa. V ceni upoštevati zaščito iz jute ali enakovredne folije iz umetne mase. Izvedba statičnega izračuna odra.</t>
  </si>
  <si>
    <t>Izvedba hidroizolacije na spojih različnih materialov in stikov v širini do 30 cm po sistemu Mapei.</t>
  </si>
  <si>
    <t>Dobava, postavitev in odstranitev začasne zaščite prehoda za pešce - nadstreška na vhodu v predmetni objekt, izdelanega iz cevnega fasadnega odra tlorisnih dim. cca. 2,0x4,0 m, višine do 3,0 m, zaščitenega z lesenimi plohi in PVC folijo.</t>
  </si>
  <si>
    <t>Dobava in postavitev novih obrob na ravni strehi simsa stik strehe in žleba, razvite širine do 40 cm.</t>
  </si>
  <si>
    <t>Demontaža obstoječe inox ročaja ob fasadah na betonskih ograjah  na balkonih. Inox ročaj se skrajša za 10 cm, zavari inox čep poliran in ponovno montira na betonsko ograjo.</t>
  </si>
  <si>
    <t>V ceni postavke upoštevati dobavo in vgradnjo:
- dobava in nanos hidroizolacijskega premaza na stiku fasade z balkonom, strehe, tlakom kot npr. weberdry elasto2 v katerega je potrebno vtreti vodotesni trak kot npr. webertec 828.</t>
  </si>
  <si>
    <t>Ročna demontaža obstoječih  vrat, komple z lesenim okvirjem, okovjem in notranji ter zunanjimi  zaključnimi letvami. V ceno vključiti vse prenose, sortiranje, nakladanje, odvoz na javno deponijo in plačilo vseh taks.</t>
  </si>
  <si>
    <t>Ročna demontaža obstoječih al. vrat, komplet z lesenim okvirjem, okovjem in notranji ter zunanji lesenim pragom in zaključnimi letvami. V ceno vključiti vse prenose, sortiranje, nakladanje, odvoz na javno deponijo in plačilo vseh taks.</t>
  </si>
  <si>
    <t>Ročna demontaža obstoječih odtočnih cevi fi 160 mm komplet s pritrdilnimi vijaki na fasadi. V ceno vključiti vse prenose, sortiranje, nakladanje, odvoz na javno deponijo in plačilo vseh taks.</t>
  </si>
  <si>
    <t xml:space="preserve">Kontrola ravnosti končnega nanosa na osnovi standarda DIN 18202, katerega povzema tudi TEHNIČNA SMERNICA - GIZ PFSTI. Dopustno do:
+/-2 mm na 0,1 m
+/-3 mm na 1 m 
+/-8 mm na 4 m 
oziroma interpolirane vrednosti glede na dolžino ravne letve, ki jo imamo. </t>
  </si>
  <si>
    <t>Dobava in montaža vertikalnih odtočnih cevi iz pocinkane barvane pločevine, Ø 160 mm, komplet s koleni in spojnimi elementi, vključno s pritrdilnimi objemkami ustrezne dolžine, glede na predvideno debelino toplotne izolacije fasade.</t>
  </si>
  <si>
    <t>Dobava in montaža horizontalnih odtočnih žlebov iz pocinkane barvane pločevine, okrogle oblike, vključno s pritrdilnimi objemkami ustrezne dolžine, glede na predvideno debelino toplotne izolacije fasade.</t>
  </si>
  <si>
    <t>Dobava in postavitev novih obrob na ravni strehi stik objekta in strehe  iz pocinkane barvane pločevine,  razvite širine do 40 cm.</t>
  </si>
  <si>
    <t>Izvedba gletanja, kitanja, brušenja in 2x oplesk  za stebre, nosilce in venec NPR.  Webwre ton silikonska barva</t>
  </si>
  <si>
    <t>Razna manjša slikopleskarska popravila</t>
  </si>
  <si>
    <t>Zamenjava obstoječega tlaka v sobi ob vstopu na balkon.</t>
  </si>
  <si>
    <t xml:space="preserve"> </t>
  </si>
  <si>
    <t>Opcija:
Dobava in montaža novih zunanjih LED svetil v beli barvi kvadratne ali ovalne oblike IP44, 10W.(Cena svetila 30 €)</t>
  </si>
  <si>
    <t>Demontaža obstoječih stenskih svetil in premestitev v skladišče investitorja, čiščenje svetil ter ponovna vgradnja po končanih fasaderskih delih (z inox vijaki - fasada 10 cm in podaljšanje obstoječih kablov)</t>
  </si>
  <si>
    <t>Izdelava in montaža kovinskih vroče cinkanih in prašno barvanih ograj za balkonska vrataiz kovinskih profilov 30x8mm in 20x20x2mm</t>
  </si>
  <si>
    <t xml:space="preserve"> - dim. 160x110 cm</t>
  </si>
  <si>
    <t xml:space="preserve"> - dim. 70x110 cm</t>
  </si>
  <si>
    <r>
      <t xml:space="preserve">Po končanih pregledih podlage v skladu z gornjimi navedbami, moramo vse manjkajoče dele ometa, ki je odpadel ter morebitna odstopanja v ravnini obnoviti. To naredimo z izvedbo apneno-cementnega obrizga za mineralne podlage kot npr. </t>
    </r>
    <r>
      <rPr>
        <b/>
        <sz val="12"/>
        <color indexed="8"/>
        <rFont val="Arial"/>
        <family val="2"/>
        <charset val="238"/>
      </rPr>
      <t>weber 201 KPS</t>
    </r>
    <r>
      <rPr>
        <sz val="12"/>
        <color indexed="8"/>
        <rFont val="Arial"/>
        <family val="2"/>
        <charset val="238"/>
      </rPr>
      <t>, ki ga poravnamo s starim ometom.</t>
    </r>
  </si>
  <si>
    <r>
      <rPr>
        <sz val="12"/>
        <rFont val="Arial"/>
        <family val="2"/>
        <charset val="238"/>
      </rPr>
      <t xml:space="preserve">GLAVNI FASADNI SISTEM - Tankoslojni zaključni omet
Dobava in vodotesna vgradnja tankoslojne kontaktne fasade, kot npr. </t>
    </r>
    <r>
      <rPr>
        <b/>
        <sz val="12"/>
        <rFont val="Arial"/>
        <family val="2"/>
        <charset val="238"/>
      </rPr>
      <t>webertherm family MW</t>
    </r>
    <r>
      <rPr>
        <sz val="12"/>
        <rFont val="Arial"/>
        <family val="2"/>
        <charset val="238"/>
      </rPr>
      <t xml:space="preserve"> iz fasadnih plošč iz kamene volne s toplotno prevodnostjo </t>
    </r>
    <r>
      <rPr>
        <b/>
        <sz val="12"/>
        <rFont val="Arial"/>
        <family val="2"/>
        <charset val="238"/>
      </rPr>
      <t xml:space="preserve">0,035W/mK, </t>
    </r>
    <r>
      <rPr>
        <sz val="12"/>
        <rFont val="Arial"/>
        <family val="2"/>
        <charset val="238"/>
      </rPr>
      <t xml:space="preserve">
V sestavi:
- </t>
    </r>
    <r>
      <rPr>
        <b/>
        <sz val="12"/>
        <rFont val="Arial"/>
        <family val="2"/>
        <charset val="238"/>
      </rPr>
      <t>webertherm family</t>
    </r>
    <r>
      <rPr>
        <sz val="12"/>
        <rFont val="Arial"/>
        <family val="2"/>
        <charset val="238"/>
      </rPr>
      <t xml:space="preserve"> </t>
    </r>
    <r>
      <rPr>
        <b/>
        <sz val="12"/>
        <rFont val="Arial"/>
        <family val="2"/>
        <charset val="238"/>
      </rPr>
      <t>GROB</t>
    </r>
    <r>
      <rPr>
        <sz val="12"/>
        <rFont val="Arial"/>
        <family val="2"/>
        <charset val="238"/>
      </rPr>
      <t xml:space="preserve"> fasadno lepilo
- izolacijske plošče </t>
    </r>
    <r>
      <rPr>
        <b/>
        <sz val="12"/>
        <rFont val="Arial"/>
        <family val="2"/>
        <charset val="238"/>
      </rPr>
      <t>webertherm family MW plošča</t>
    </r>
    <r>
      <rPr>
        <sz val="12"/>
        <rFont val="Arial"/>
        <family val="2"/>
        <charset val="238"/>
      </rPr>
      <t xml:space="preserve"> (λ=0,035 W/mK) d=10 cm
- </t>
    </r>
    <r>
      <rPr>
        <b/>
        <sz val="12"/>
        <rFont val="Arial"/>
        <family val="2"/>
        <charset val="238"/>
      </rPr>
      <t>webertherm family GROB</t>
    </r>
    <r>
      <rPr>
        <sz val="12"/>
        <rFont val="Arial"/>
        <family val="2"/>
        <charset val="238"/>
      </rPr>
      <t xml:space="preserve"> fasadno lepilo za izdelavo armirnega sloja
- </t>
    </r>
    <r>
      <rPr>
        <b/>
        <sz val="12"/>
        <rFont val="Arial"/>
        <family val="2"/>
        <charset val="238"/>
      </rPr>
      <t>webertherm armirna mreža 9901</t>
    </r>
    <r>
      <rPr>
        <sz val="12"/>
        <rFont val="Arial"/>
        <family val="2"/>
        <charset val="238"/>
      </rPr>
      <t xml:space="preserve">
- </t>
    </r>
    <r>
      <rPr>
        <b/>
        <sz val="12"/>
        <rFont val="Arial"/>
        <family val="2"/>
        <charset val="238"/>
      </rPr>
      <t>weber osnovni premaz (G700)</t>
    </r>
    <r>
      <rPr>
        <sz val="12"/>
        <rFont val="Arial"/>
        <family val="2"/>
        <charset val="238"/>
      </rPr>
      <t xml:space="preserve">
- zaključni sloj </t>
    </r>
    <r>
      <rPr>
        <b/>
        <sz val="12"/>
        <rFont val="Arial"/>
        <family val="2"/>
        <charset val="238"/>
      </rPr>
      <t>weberpas extraClean 2,0 mm</t>
    </r>
  </si>
  <si>
    <r>
      <t xml:space="preserve">Obdelava fasadnih površin obstoječega ometa s preplastitvijo brez toplotne izolacije. (požarno stopnišče)
V sestavi kot npr.:
- </t>
    </r>
    <r>
      <rPr>
        <b/>
        <sz val="12"/>
        <color indexed="8"/>
        <rFont val="Arial"/>
        <family val="2"/>
        <charset val="238"/>
      </rPr>
      <t>webertherm family GROB</t>
    </r>
    <r>
      <rPr>
        <sz val="12"/>
        <color indexed="8"/>
        <rFont val="Arial"/>
        <family val="2"/>
        <charset val="238"/>
      </rPr>
      <t xml:space="preserve"> fasadno lepilo za izdelavo armirnega sloja
- </t>
    </r>
    <r>
      <rPr>
        <b/>
        <sz val="12"/>
        <color indexed="8"/>
        <rFont val="Arial"/>
        <family val="2"/>
        <charset val="238"/>
      </rPr>
      <t>webertherm armirna mreža 9901</t>
    </r>
    <r>
      <rPr>
        <sz val="12"/>
        <color indexed="8"/>
        <rFont val="Arial"/>
        <family val="2"/>
        <charset val="238"/>
      </rPr>
      <t xml:space="preserve">
- </t>
    </r>
    <r>
      <rPr>
        <b/>
        <sz val="12"/>
        <color indexed="8"/>
        <rFont val="Arial"/>
        <family val="2"/>
        <charset val="238"/>
      </rPr>
      <t>weber osnovni premaz (G700)</t>
    </r>
    <r>
      <rPr>
        <sz val="12"/>
        <color indexed="8"/>
        <rFont val="Arial"/>
        <family val="2"/>
        <charset val="238"/>
      </rPr>
      <t xml:space="preserve">
- zaključni sloj </t>
    </r>
    <r>
      <rPr>
        <b/>
        <sz val="12"/>
        <color indexed="8"/>
        <rFont val="Arial"/>
        <family val="2"/>
        <charset val="238"/>
      </rPr>
      <t>weberpas extraClean 2,0 mm</t>
    </r>
    <r>
      <rPr>
        <sz val="12"/>
        <color indexed="8"/>
        <rFont val="Arial"/>
        <family val="2"/>
        <charset val="238"/>
      </rPr>
      <t xml:space="preserve">
 - vgradnja vogalnikov z mrežo na vse vogale (kot npr. weber vogalnik z mrežo)
- vgradnja kotno diagonalne mrežice (kot npr. weber kotno-diagonalna mrežica 8637 LK)
- vgradnja odkapnih profilov na vse previsne dele (kot npr. weber odkapni profil)
- vgradnja špaletnih profilov (kot npr. weber okenski profil: standardni) za priključitev fasadnega sistema na okenski okvir z odprtino do velikosti 1 m2
- vgradnja špaletnih profilov (kot npr. weber okenski profil z ekspanzijsko peno) za priključitev fasadnega sistema na okenski okvir z odprtino nad velikostjo 2,5 m2
</t>
    </r>
  </si>
  <si>
    <r>
      <rPr>
        <u/>
        <sz val="12"/>
        <rFont val="Arial"/>
        <family val="2"/>
        <charset val="238"/>
      </rPr>
      <t>PODZIDEK v celoti nad nivojem terena</t>
    </r>
    <r>
      <rPr>
        <sz val="12"/>
        <rFont val="Arial"/>
        <family val="2"/>
        <charset val="238"/>
      </rPr>
      <t xml:space="preserve">
Dobava in vodotesna vgradnja tankoslojne kontaktne fasade na mestu podzidka po sistemu, kot npr.  </t>
    </r>
    <r>
      <rPr>
        <b/>
        <sz val="12"/>
        <rFont val="Arial"/>
        <family val="2"/>
        <charset val="238"/>
      </rPr>
      <t xml:space="preserve">webertherm family </t>
    </r>
    <r>
      <rPr>
        <sz val="12"/>
        <rFont val="Arial"/>
        <family val="2"/>
        <charset val="238"/>
      </rPr>
      <t xml:space="preserve">iz XPS fasadnih plošč s toplotno prevodnostjo </t>
    </r>
    <r>
      <rPr>
        <b/>
        <sz val="12"/>
        <rFont val="Arial"/>
        <family val="2"/>
        <charset val="238"/>
      </rPr>
      <t xml:space="preserve">0,035W/mK, </t>
    </r>
    <r>
      <rPr>
        <sz val="12"/>
        <rFont val="Arial"/>
        <family val="2"/>
        <charset val="238"/>
      </rPr>
      <t xml:space="preserve">
V sestavi:
- </t>
    </r>
    <r>
      <rPr>
        <b/>
        <sz val="12"/>
        <rFont val="Arial"/>
        <family val="2"/>
        <charset val="238"/>
      </rPr>
      <t>webertherm family GROB</t>
    </r>
    <r>
      <rPr>
        <sz val="12"/>
        <rFont val="Arial"/>
        <family val="2"/>
        <charset val="238"/>
      </rPr>
      <t xml:space="preserve"> fasadno lepilo
- izolacijske plošče </t>
    </r>
    <r>
      <rPr>
        <b/>
        <sz val="12"/>
        <rFont val="Arial"/>
        <family val="2"/>
        <charset val="238"/>
      </rPr>
      <t>XPS 300 (λ=0,035 W/mK)</t>
    </r>
    <r>
      <rPr>
        <sz val="12"/>
        <rFont val="Arial"/>
        <family val="2"/>
        <charset val="238"/>
      </rPr>
      <t xml:space="preserve"> d=10 cm
- mehansko pritrjevanje izolacijskih plošč začenši na višini vsaj 50 cm nad terenom z npr. </t>
    </r>
    <r>
      <rPr>
        <b/>
        <sz val="12"/>
        <rFont val="Arial"/>
        <family val="2"/>
        <charset val="238"/>
      </rPr>
      <t>weber fasadnim sidrom HTR-P</t>
    </r>
    <r>
      <rPr>
        <sz val="12"/>
        <rFont val="Arial"/>
        <family val="2"/>
        <charset val="238"/>
      </rPr>
      <t xml:space="preserve"> (4 sider/m2). Brez poglabljanja v izolacijo.
- </t>
    </r>
    <r>
      <rPr>
        <b/>
        <sz val="12"/>
        <rFont val="Arial"/>
        <family val="2"/>
        <charset val="238"/>
      </rPr>
      <t>webertherm family</t>
    </r>
    <r>
      <rPr>
        <sz val="12"/>
        <rFont val="Arial"/>
        <family val="2"/>
        <charset val="238"/>
      </rPr>
      <t xml:space="preserve"> </t>
    </r>
    <r>
      <rPr>
        <b/>
        <sz val="12"/>
        <rFont val="Arial"/>
        <family val="2"/>
        <charset val="238"/>
      </rPr>
      <t>GROB</t>
    </r>
    <r>
      <rPr>
        <sz val="12"/>
        <rFont val="Arial"/>
        <family val="2"/>
        <charset val="238"/>
      </rPr>
      <t xml:space="preserve"> fasadno lepilo za izdelavo armirnega sloja oplemeniteno z vodoodbojnim dodatkom kot npr. </t>
    </r>
    <r>
      <rPr>
        <b/>
        <sz val="12"/>
        <rFont val="Arial"/>
        <family val="2"/>
        <charset val="238"/>
      </rPr>
      <t>weber aqua [plus]</t>
    </r>
    <r>
      <rPr>
        <sz val="12"/>
        <rFont val="Arial"/>
        <family val="2"/>
        <charset val="238"/>
      </rPr>
      <t xml:space="preserve">. 
- </t>
    </r>
    <r>
      <rPr>
        <b/>
        <sz val="12"/>
        <rFont val="Arial"/>
        <family val="2"/>
        <charset val="238"/>
      </rPr>
      <t>webertherm armirna mreža 9901</t>
    </r>
    <r>
      <rPr>
        <sz val="12"/>
        <rFont val="Arial"/>
        <family val="2"/>
        <charset val="238"/>
      </rPr>
      <t xml:space="preserve">
- </t>
    </r>
    <r>
      <rPr>
        <b/>
        <sz val="12"/>
        <rFont val="Arial"/>
        <family val="2"/>
        <charset val="238"/>
      </rPr>
      <t>weber osnovni premaz (G700)</t>
    </r>
    <r>
      <rPr>
        <sz val="12"/>
        <rFont val="Arial"/>
        <family val="2"/>
        <charset val="238"/>
      </rPr>
      <t xml:space="preserve">
- zaključni sloj </t>
    </r>
    <r>
      <rPr>
        <b/>
        <sz val="12"/>
        <rFont val="Arial"/>
        <family val="2"/>
        <charset val="238"/>
      </rPr>
      <t>weberpas ExtraClean 2,0 mm</t>
    </r>
  </si>
  <si>
    <r>
      <rPr>
        <u/>
        <sz val="12"/>
        <color indexed="8"/>
        <rFont val="Arial"/>
        <family val="2"/>
        <charset val="238"/>
      </rPr>
      <t>Sanacija in obdelava vidnih armiranobetonskih elementov</t>
    </r>
    <r>
      <rPr>
        <sz val="12"/>
        <color indexed="8"/>
        <rFont val="Arial"/>
        <family val="2"/>
        <charset val="238"/>
      </rPr>
      <t xml:space="preserve"> npr. po sanirnem sistemu </t>
    </r>
    <r>
      <rPr>
        <b/>
        <sz val="12"/>
        <color indexed="8"/>
        <rFont val="Arial"/>
        <family val="2"/>
        <charset val="238"/>
      </rPr>
      <t>weberrep</t>
    </r>
    <r>
      <rPr>
        <sz val="12"/>
        <color indexed="8"/>
        <rFont val="Arial"/>
        <family val="2"/>
        <charset val="238"/>
      </rPr>
      <t xml:space="preserve">. Sanacija zajema: 
- odbijanje poškodovanih delov betona (strojno in ročno), strojno čiščenje površine in armature (po potrebi), pranje
- 2 kratni nanos antikorozivnega cementnega premaza </t>
    </r>
    <r>
      <rPr>
        <b/>
        <sz val="12"/>
        <color indexed="8"/>
        <rFont val="Arial"/>
        <family val="2"/>
        <charset val="238"/>
      </rPr>
      <t>weberrep KB duo</t>
    </r>
    <r>
      <rPr>
        <sz val="12"/>
        <color indexed="8"/>
        <rFont val="Arial"/>
        <family val="2"/>
        <charset val="238"/>
      </rPr>
      <t xml:space="preserve"> s čopičem v razmaku približno 2 - 3 ur; 
- reprofilacija in izravnava poškodovanega betona z univerzalno reparaturno malto </t>
    </r>
    <r>
      <rPr>
        <b/>
        <sz val="12"/>
        <color indexed="8"/>
        <rFont val="Arial"/>
        <family val="2"/>
        <charset val="238"/>
      </rPr>
      <t>weberrep R4 duo.</t>
    </r>
    <r>
      <rPr>
        <sz val="12"/>
        <color indexed="8"/>
        <rFont val="Arial"/>
        <family val="2"/>
        <charset val="238"/>
      </rPr>
      <t xml:space="preserve">
- egalizacija podlage z </t>
    </r>
    <r>
      <rPr>
        <b/>
        <sz val="12"/>
        <color indexed="8"/>
        <rFont val="Arial"/>
        <family val="2"/>
        <charset val="238"/>
      </rPr>
      <t xml:space="preserve">weber 554K </t>
    </r>
    <r>
      <rPr>
        <sz val="12"/>
        <color indexed="8"/>
        <rFont val="Arial"/>
        <family val="2"/>
        <charset val="238"/>
      </rPr>
      <t xml:space="preserve">akrilnim osnovnim premazom (nanos 7 dni po izravnavi z weberrep R4 duo)
- nanos CO₂ zaporne barve za beton </t>
    </r>
    <r>
      <rPr>
        <b/>
        <sz val="12"/>
        <color indexed="8"/>
        <rFont val="Arial"/>
        <family val="2"/>
        <charset val="238"/>
      </rPr>
      <t>weberton purolast</t>
    </r>
    <r>
      <rPr>
        <sz val="12"/>
        <color indexed="8"/>
        <rFont val="Arial"/>
        <family val="2"/>
        <charset val="238"/>
      </rPr>
      <t>. Barvni ton glede na želje naročnika.</t>
    </r>
  </si>
  <si>
    <r>
      <rPr>
        <u/>
        <sz val="12"/>
        <color indexed="8"/>
        <rFont val="Arial"/>
        <family val="2"/>
        <charset val="238"/>
      </rPr>
      <t>Sanacija in obdelava armiranobetonskih elementov na katere bo lepljena izolacija</t>
    </r>
    <r>
      <rPr>
        <sz val="12"/>
        <color indexed="8"/>
        <rFont val="Arial"/>
        <family val="2"/>
        <charset val="238"/>
      </rPr>
      <t xml:space="preserve"> npr. po sanirnem sistemu </t>
    </r>
    <r>
      <rPr>
        <b/>
        <sz val="12"/>
        <color indexed="8"/>
        <rFont val="Arial"/>
        <family val="2"/>
        <charset val="238"/>
      </rPr>
      <t>weberrep</t>
    </r>
    <r>
      <rPr>
        <sz val="12"/>
        <color indexed="8"/>
        <rFont val="Arial"/>
        <family val="2"/>
        <charset val="238"/>
      </rPr>
      <t xml:space="preserve">, ki zajema: 
- odbijanje poškodovanih delov betona (strojno in ročno), strojno čiščenje površine in armature (po potrebi), pranje
- 2 kratni nanos antikorozivnega, cementnega premaza </t>
    </r>
    <r>
      <rPr>
        <b/>
        <sz val="12"/>
        <color indexed="8"/>
        <rFont val="Arial"/>
        <family val="2"/>
        <charset val="238"/>
      </rPr>
      <t xml:space="preserve">weberrep KB duo </t>
    </r>
    <r>
      <rPr>
        <sz val="12"/>
        <color indexed="8"/>
        <rFont val="Arial"/>
        <family val="2"/>
        <charset val="238"/>
      </rPr>
      <t xml:space="preserve">s čopičem v razmaku približno 2 - 3 ur; 
- reprofilacija betona z univerzalno reparaturno malto </t>
    </r>
    <r>
      <rPr>
        <b/>
        <sz val="12"/>
        <color indexed="8"/>
        <rFont val="Arial"/>
        <family val="2"/>
        <charset val="238"/>
      </rPr>
      <t>weberrep R4 duo.</t>
    </r>
  </si>
  <si>
    <r>
      <rPr>
        <u/>
        <sz val="12"/>
        <color indexed="8"/>
        <rFont val="Arial"/>
        <family val="2"/>
        <charset val="238"/>
      </rPr>
      <t>Sanacija čel balkonov</t>
    </r>
    <r>
      <rPr>
        <sz val="12"/>
        <color indexed="8"/>
        <rFont val="Arial"/>
        <family val="2"/>
        <charset val="238"/>
      </rPr>
      <t xml:space="preserve"> npr. po sanirnem sistemu </t>
    </r>
    <r>
      <rPr>
        <b/>
        <sz val="12"/>
        <color indexed="8"/>
        <rFont val="Arial"/>
        <family val="2"/>
        <charset val="238"/>
      </rPr>
      <t>weberrep</t>
    </r>
    <r>
      <rPr>
        <sz val="12"/>
        <color indexed="8"/>
        <rFont val="Arial"/>
        <family val="2"/>
        <charset val="238"/>
      </rPr>
      <t xml:space="preserve">. Sanacija zajema: 
- odbijanje poškodovanih delov betona (strojno in ročno), strojno čiščenje površine in armature (po potrebi), pranje
- reprofilacija in izravnava poškodovanega betona z univerzalno reparaturno malto </t>
    </r>
    <r>
      <rPr>
        <b/>
        <sz val="12"/>
        <color indexed="8"/>
        <rFont val="Arial"/>
        <family val="2"/>
        <charset val="238"/>
      </rPr>
      <t>weberrep R4 duo.</t>
    </r>
    <r>
      <rPr>
        <sz val="12"/>
        <color indexed="8"/>
        <rFont val="Arial"/>
        <family val="2"/>
        <charset val="238"/>
      </rPr>
      <t xml:space="preserve">
- egalizacija podlage z </t>
    </r>
    <r>
      <rPr>
        <b/>
        <sz val="12"/>
        <color indexed="8"/>
        <rFont val="Arial"/>
        <family val="2"/>
        <charset val="238"/>
      </rPr>
      <t xml:space="preserve">weber 554K </t>
    </r>
    <r>
      <rPr>
        <sz val="12"/>
        <color indexed="8"/>
        <rFont val="Arial"/>
        <family val="2"/>
        <charset val="238"/>
      </rPr>
      <t xml:space="preserve">akrilnim osnovnim premazom (nanos 7 dni po izravnavi z weberrep R4 duo)
- nanos CO₂ zaporne barve za beton </t>
    </r>
    <r>
      <rPr>
        <b/>
        <sz val="12"/>
        <color indexed="8"/>
        <rFont val="Arial"/>
        <family val="2"/>
        <charset val="238"/>
      </rPr>
      <t>weberton purolast</t>
    </r>
    <r>
      <rPr>
        <sz val="12"/>
        <color indexed="8"/>
        <rFont val="Arial"/>
        <family val="2"/>
        <charset val="238"/>
      </rPr>
      <t>. Barvni ton glede na želje naročnika
- vgraditev PVC odkapnega profila
- izvedba v 10% padcu od ograje proti čelu balkona, zaradi odtekanja vode.</t>
    </r>
  </si>
  <si>
    <r>
      <rPr>
        <u/>
        <sz val="12"/>
        <color rgb="FF000000"/>
        <rFont val="Arial"/>
        <family val="2"/>
        <charset val="238"/>
      </rPr>
      <t>Sanacija razpok na betonskih ograjnih elementih</t>
    </r>
    <r>
      <rPr>
        <sz val="12"/>
        <color indexed="8"/>
        <rFont val="Arial"/>
        <family val="2"/>
        <charset val="238"/>
      </rPr>
      <t xml:space="preserve"> npr. po sanirnem sistemu </t>
    </r>
    <r>
      <rPr>
        <b/>
        <sz val="12"/>
        <color indexed="8"/>
        <rFont val="Arial"/>
        <family val="2"/>
        <charset val="238"/>
      </rPr>
      <t>weberrep</t>
    </r>
    <r>
      <rPr>
        <sz val="12"/>
        <color indexed="8"/>
        <rFont val="Arial"/>
        <family val="2"/>
        <charset val="238"/>
      </rPr>
      <t xml:space="preserve">. Sanacija zajema: 
- pranje betonskih elemntov pred pričetkom del in ročno čiščenje razpok
- nanos impregnacije
- reprofilacija in izravnava poškodovanega betona z univerzalno reparaturno malto </t>
    </r>
    <r>
      <rPr>
        <b/>
        <sz val="12"/>
        <color indexed="8"/>
        <rFont val="Arial"/>
        <family val="2"/>
        <charset val="238"/>
      </rPr>
      <t>weberrep R4 duo.</t>
    </r>
    <r>
      <rPr>
        <sz val="12"/>
        <color indexed="8"/>
        <rFont val="Arial"/>
        <family val="2"/>
        <charset val="238"/>
      </rPr>
      <t xml:space="preserve">
- egalizacija podlage z </t>
    </r>
    <r>
      <rPr>
        <b/>
        <sz val="12"/>
        <color indexed="8"/>
        <rFont val="Arial"/>
        <family val="2"/>
        <charset val="238"/>
      </rPr>
      <t xml:space="preserve">weber 554K </t>
    </r>
    <r>
      <rPr>
        <sz val="12"/>
        <color indexed="8"/>
        <rFont val="Arial"/>
        <family val="2"/>
        <charset val="238"/>
      </rPr>
      <t xml:space="preserve">akrilnim osnovnim premazom (nanos 7 dni po izravnavi z weberrep R4 duo)
- nanos CO₂ zaporne barve za beton </t>
    </r>
    <r>
      <rPr>
        <b/>
        <sz val="12"/>
        <color indexed="8"/>
        <rFont val="Arial"/>
        <family val="2"/>
        <charset val="238"/>
      </rPr>
      <t>weberton purolast</t>
    </r>
    <r>
      <rPr>
        <sz val="12"/>
        <color indexed="8"/>
        <rFont val="Arial"/>
        <family val="2"/>
        <charset val="238"/>
      </rPr>
      <t>. Barvni ton glede na želje naročnika.Količina ocenjena 20% ograje.</t>
    </r>
  </si>
  <si>
    <r>
      <rPr>
        <u/>
        <sz val="12"/>
        <rFont val="Arial"/>
        <family val="2"/>
        <charset val="238"/>
      </rPr>
      <t>Organizacija gradbišča:</t>
    </r>
    <r>
      <rPr>
        <sz val="12"/>
        <rFont val="Arial"/>
        <family val="2"/>
        <charset val="238"/>
      </rPr>
      <t xml:space="preserve">
- postavitev gradbiščnih kontejnerjev za potrebe gradbišča
- saniratnimi kontejnerji WC-ji, 
- ograditev gradbišča za preprečitev dostopa nepooblaščenim, 
- označitev gradbišča skladno z varnostnim načrtom in Pravilnikom o gradbiščih
- gradbiščni elektro priključek z več odjemi 230V ter 380V
 - vodovodni priključek 
 - izvedba načrta ureditve gradbišča</t>
    </r>
  </si>
  <si>
    <t>Pred pričetkom rušenj in demontaž je potrebno izvesti odklope vseh nevarnih in potencialno indirektno nevarnih elektro in ostalih komunalnih vodov na območju izvajanja rušenj oz.na celotnem objektu o čemer se je predhodno vsakokratno prepričeti s pregledi.
Med rušenjem je potrebno sprotno zavarovati ostala območja in okolico objekta-tov tako pred eventuelnimi padci,padanja kosov, širjenja praha ipd.. Sprotno je izvajati močenje z razpršenim škropljenjem z vodo oz.nenevarno tekočino za preprečitev širjenja prahu. Materiale sprotno sortirati glede na nevarnostne stopnje za okolje ter razdelitve in kategoracij po Uredbi o ravnanju z gradbenimi odpadki nastalimi pri gradnji.
Odpadni material je sproti odvažati na pooblaščene ekološko in komunalno urejene lokalne deponije o čemer je za vsako vožnjo pridobiti Evidennčne liste, ki jih je dostavljati nadzorniku gradnje tedensko na njegovo zahtevo pa tudi pogosteje.</t>
  </si>
  <si>
    <t>Po končanih rušitvenih delih jo dostaviti Poročilo o ravnanju z gradbenimi odpadki nastalimi pri gradnji v skladu z Uredbo (Uradni list RS 34/08)</t>
  </si>
  <si>
    <t>Manjša popravila z disperzijsko barvo v barvi po izboru naročnika oz. obstoječo barvo.</t>
  </si>
  <si>
    <t xml:space="preserve">Dobava in montaža novih obrob po posatvitni stavbnega pohištva. V ceni zajeti možnost predelave zaradi nove dimenzije stavbnega pohištva. </t>
  </si>
  <si>
    <t>ISTRABENZ TURIZEM d.d., Obala 33,
 6320 Portorož</t>
  </si>
  <si>
    <t>Toplotna izolacija v debelini 10 cm (ravna fasada) EPS (toplotnoizolacijske plošče iz ekspandiranega polistirena, λ=0,039 W/mK).</t>
  </si>
  <si>
    <t>3b.</t>
  </si>
  <si>
    <t>3a.</t>
  </si>
  <si>
    <t>Izvedba ozemljitev stavbnega pohištva, ozemljitev se izvede pod fasado z povezavo na obstoječi strelovod, v ceni zajeti tudi meritve.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</si>
</sst>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quot;€&quot;"/>
    <numFmt numFmtId="165" formatCode="_(* #,##0.00_);_(* \(#,##0.00\);_(* &quot;-&quot;??_);_(@_)"/>
    <numFmt numFmtId="166" formatCode="#,##0.00\ [$€-1]"/>
  </numFmts>
  <fonts count="22" x14ac:knownFonts="1">
    <font>
      <sz val="11"/>
      <color theme="1"/>
      <name val="Calibri"/>
      <family val="2"/>
      <charset val="238"/>
      <scheme val="minor"/>
    </font>
    <font>
      <sz val="10"/>
      <name val="Arial"/>
      <family val="2"/>
      <charset val="238"/>
    </font>
    <font>
      <sz val="11"/>
      <color rgb="FF000000"/>
      <name val="Calibri"/>
      <family val="2"/>
      <charset val="1"/>
    </font>
    <font>
      <sz val="11"/>
      <color theme="1"/>
      <name val="Calibri"/>
      <family val="2"/>
      <charset val="238"/>
      <scheme val="minor"/>
    </font>
    <font>
      <sz val="10"/>
      <name val="Arial CE"/>
    </font>
    <font>
      <sz val="10"/>
      <color indexed="8"/>
      <name val="MS Sans Serif"/>
      <family val="2"/>
      <charset val="238"/>
    </font>
    <font>
      <sz val="8"/>
      <name val="Calibri"/>
      <family val="2"/>
      <charset val="238"/>
      <scheme val="minor"/>
    </font>
    <font>
      <i/>
      <sz val="11"/>
      <color theme="1"/>
      <name val="Arial"/>
      <family val="2"/>
      <charset val="238"/>
    </font>
    <font>
      <sz val="12"/>
      <name val="Arial"/>
      <family val="2"/>
      <charset val="238"/>
    </font>
    <font>
      <b/>
      <sz val="12"/>
      <name val="Arial"/>
      <family val="2"/>
      <charset val="238"/>
    </font>
    <font>
      <sz val="12"/>
      <color indexed="8"/>
      <name val="Arial"/>
      <family val="2"/>
      <charset val="238"/>
    </font>
    <font>
      <sz val="12"/>
      <color theme="1"/>
      <name val="Arial"/>
      <family val="2"/>
      <charset val="238"/>
    </font>
    <font>
      <b/>
      <sz val="12"/>
      <color theme="1"/>
      <name val="Arial"/>
      <family val="2"/>
      <charset val="238"/>
    </font>
    <font>
      <b/>
      <sz val="12"/>
      <color indexed="8"/>
      <name val="Arial"/>
      <family val="2"/>
      <charset val="238"/>
    </font>
    <font>
      <u/>
      <sz val="12"/>
      <name val="Arial"/>
      <family val="2"/>
      <charset val="238"/>
    </font>
    <font>
      <u/>
      <sz val="12"/>
      <color indexed="8"/>
      <name val="Arial"/>
      <family val="2"/>
      <charset val="238"/>
    </font>
    <font>
      <u/>
      <sz val="12"/>
      <color rgb="FF000000"/>
      <name val="Arial"/>
      <family val="2"/>
      <charset val="238"/>
    </font>
    <font>
      <b/>
      <sz val="10"/>
      <name val="Arial"/>
      <family val="2"/>
      <charset val="238"/>
    </font>
    <font>
      <b/>
      <sz val="10"/>
      <color indexed="8"/>
      <name val="Arial"/>
      <family val="2"/>
      <charset val="238"/>
    </font>
    <font>
      <b/>
      <sz val="10"/>
      <color theme="1"/>
      <name val="Arial"/>
      <family val="2"/>
      <charset val="238"/>
    </font>
    <font>
      <i/>
      <sz val="10"/>
      <color indexed="8"/>
      <name val="Arial"/>
      <family val="2"/>
      <charset val="238"/>
    </font>
    <font>
      <b/>
      <i/>
      <sz val="10"/>
      <color indexed="8"/>
      <name val="Arial"/>
      <family val="2"/>
      <charset val="238"/>
    </font>
  </fonts>
  <fills count="6">
    <fill>
      <patternFill patternType="none"/>
    </fill>
    <fill>
      <patternFill patternType="gray125"/>
    </fill>
    <fill>
      <patternFill patternType="solid">
        <fgColor theme="0" tint="-4.9989318521683403E-2"/>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s>
  <borders count="24">
    <border>
      <left/>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s>
  <cellStyleXfs count="8">
    <xf numFmtId="0" fontId="0" fillId="0" borderId="0"/>
    <xf numFmtId="0" fontId="2" fillId="0" borderId="0"/>
    <xf numFmtId="43" fontId="3" fillId="0" borderId="0" applyFont="0" applyFill="0" applyBorder="0" applyAlignment="0" applyProtection="0"/>
    <xf numFmtId="165" fontId="4" fillId="0" borderId="0" applyFont="0" applyFill="0" applyBorder="0" applyAlignment="0" applyProtection="0"/>
    <xf numFmtId="0" fontId="5" fillId="0" borderId="0"/>
    <xf numFmtId="0" fontId="1" fillId="0" borderId="0"/>
    <xf numFmtId="0" fontId="1" fillId="0" borderId="0"/>
    <xf numFmtId="0" fontId="3" fillId="0" borderId="0"/>
  </cellStyleXfs>
  <cellXfs count="283">
    <xf numFmtId="0" fontId="0" fillId="0" borderId="0" xfId="0"/>
    <xf numFmtId="4" fontId="8" fillId="0" borderId="0" xfId="0" applyNumberFormat="1" applyFont="1"/>
    <xf numFmtId="164" fontId="11" fillId="0" borderId="0" xfId="0" applyNumberFormat="1" applyFont="1" applyAlignment="1">
      <alignment horizontal="right"/>
    </xf>
    <xf numFmtId="0" fontId="9" fillId="0" borderId="21" xfId="0" applyFont="1" applyFill="1" applyBorder="1" applyAlignment="1">
      <alignment horizontal="center" vertical="top"/>
    </xf>
    <xf numFmtId="0" fontId="9" fillId="0" borderId="21" xfId="0" applyFont="1" applyFill="1" applyBorder="1" applyAlignment="1">
      <alignment vertical="top"/>
    </xf>
    <xf numFmtId="0" fontId="9" fillId="0" borderId="21" xfId="0" applyFont="1" applyFill="1" applyBorder="1" applyAlignment="1">
      <alignment horizontal="center"/>
    </xf>
    <xf numFmtId="4" fontId="9" fillId="0" borderId="21" xfId="0" applyNumberFormat="1" applyFont="1" applyFill="1" applyBorder="1"/>
    <xf numFmtId="164" fontId="9" fillId="0" borderId="21" xfId="0" applyNumberFormat="1" applyFont="1" applyFill="1" applyBorder="1"/>
    <xf numFmtId="0" fontId="8" fillId="0" borderId="21" xfId="0" applyFont="1" applyFill="1" applyBorder="1"/>
    <xf numFmtId="0" fontId="8" fillId="0" borderId="0" xfId="0" applyFont="1" applyAlignment="1">
      <alignment vertical="top" wrapText="1"/>
    </xf>
    <xf numFmtId="10" fontId="8" fillId="0" borderId="0" xfId="0" applyNumberFormat="1" applyFont="1" applyAlignment="1">
      <alignment horizontal="center"/>
    </xf>
    <xf numFmtId="164" fontId="8" fillId="0" borderId="0" xfId="0" applyNumberFormat="1" applyFont="1" applyBorder="1"/>
    <xf numFmtId="4" fontId="8" fillId="0" borderId="0" xfId="0" applyNumberFormat="1" applyFont="1" applyAlignment="1">
      <alignment horizontal="center"/>
    </xf>
    <xf numFmtId="0" fontId="11" fillId="0" borderId="0" xfId="0" applyFont="1" applyAlignment="1">
      <alignment horizontal="center" vertical="top"/>
    </xf>
    <xf numFmtId="164" fontId="8" fillId="0" borderId="0" xfId="0" applyNumberFormat="1" applyFont="1" applyProtection="1">
      <protection locked="0"/>
    </xf>
    <xf numFmtId="4" fontId="8" fillId="0" borderId="0" xfId="0" applyNumberFormat="1" applyFont="1" applyProtection="1">
      <protection locked="0"/>
    </xf>
    <xf numFmtId="0" fontId="12" fillId="0" borderId="0" xfId="0" applyFont="1" applyBorder="1" applyAlignment="1">
      <alignment wrapText="1"/>
    </xf>
    <xf numFmtId="4" fontId="12" fillId="0" borderId="0" xfId="0" applyNumberFormat="1" applyFont="1" applyBorder="1"/>
    <xf numFmtId="164" fontId="12" fillId="0" borderId="0" xfId="0" applyNumberFormat="1" applyFont="1" applyBorder="1"/>
    <xf numFmtId="0" fontId="12" fillId="0" borderId="0" xfId="0" applyFont="1" applyBorder="1"/>
    <xf numFmtId="0" fontId="11" fillId="0" borderId="0" xfId="0" applyFont="1" applyBorder="1"/>
    <xf numFmtId="0" fontId="8" fillId="0" borderId="0" xfId="0" applyFont="1" applyBorder="1"/>
    <xf numFmtId="0" fontId="11" fillId="0" borderId="0" xfId="0" applyFont="1" applyBorder="1" applyAlignment="1">
      <alignment horizontal="center"/>
    </xf>
    <xf numFmtId="4" fontId="11" fillId="0" borderId="0" xfId="0" applyNumberFormat="1" applyFont="1" applyBorder="1"/>
    <xf numFmtId="164" fontId="11" fillId="0" borderId="0" xfId="0" applyNumberFormat="1" applyFont="1" applyBorder="1"/>
    <xf numFmtId="0" fontId="12" fillId="0" borderId="0" xfId="0" applyFont="1" applyBorder="1" applyAlignment="1">
      <alignment horizontal="center" vertical="top"/>
    </xf>
    <xf numFmtId="49" fontId="10" fillId="0" borderId="0" xfId="0" applyNumberFormat="1" applyFont="1" applyBorder="1" applyAlignment="1">
      <alignment vertical="top" wrapText="1"/>
    </xf>
    <xf numFmtId="0" fontId="11" fillId="0" borderId="0" xfId="0" applyFont="1" applyBorder="1" applyAlignment="1">
      <alignment horizontal="center" vertical="top"/>
    </xf>
    <xf numFmtId="49" fontId="10" fillId="0" borderId="0" xfId="0" applyNumberFormat="1" applyFont="1" applyBorder="1" applyAlignment="1">
      <alignment horizontal="left" vertical="top" wrapText="1"/>
    </xf>
    <xf numFmtId="0" fontId="8" fillId="0" borderId="0" xfId="5" applyFont="1" applyBorder="1" applyAlignment="1">
      <alignment horizontal="center"/>
    </xf>
    <xf numFmtId="0" fontId="8" fillId="0" borderId="0" xfId="5" applyFont="1" applyProtection="1"/>
    <xf numFmtId="0" fontId="9" fillId="0" borderId="5" xfId="5" applyFont="1" applyBorder="1" applyProtection="1"/>
    <xf numFmtId="0" fontId="9" fillId="0" borderId="0" xfId="5" applyFont="1" applyProtection="1"/>
    <xf numFmtId="0" fontId="9" fillId="0" borderId="5" xfId="5" applyFont="1" applyBorder="1" applyAlignment="1" applyProtection="1">
      <alignment vertical="center"/>
    </xf>
    <xf numFmtId="0" fontId="9" fillId="2" borderId="5" xfId="5" applyFont="1" applyFill="1" applyBorder="1" applyAlignment="1" applyProtection="1">
      <alignment horizontal="center" vertical="center"/>
    </xf>
    <xf numFmtId="166" fontId="9" fillId="2" borderId="3" xfId="5" applyNumberFormat="1" applyFont="1" applyFill="1" applyBorder="1" applyAlignment="1" applyProtection="1">
      <alignment horizontal="right" vertical="center"/>
    </xf>
    <xf numFmtId="0" fontId="9" fillId="2" borderId="0" xfId="5" applyFont="1" applyFill="1" applyAlignment="1" applyProtection="1">
      <alignment vertical="center"/>
    </xf>
    <xf numFmtId="0" fontId="8" fillId="0" borderId="5" xfId="5" applyFont="1" applyBorder="1" applyAlignment="1" applyProtection="1">
      <alignment horizontal="center" vertical="center"/>
    </xf>
    <xf numFmtId="0" fontId="10" fillId="0" borderId="4" xfId="0" applyFont="1" applyBorder="1" applyAlignment="1" applyProtection="1">
      <alignment vertical="center"/>
    </xf>
    <xf numFmtId="0" fontId="8" fillId="0" borderId="18" xfId="6" applyFont="1" applyBorder="1" applyAlignment="1" applyProtection="1">
      <alignment horizontal="left" vertical="center"/>
    </xf>
    <xf numFmtId="166" fontId="8" fillId="0" borderId="3" xfId="5" applyNumberFormat="1" applyFont="1" applyBorder="1" applyAlignment="1" applyProtection="1">
      <alignment horizontal="right" vertical="center"/>
    </xf>
    <xf numFmtId="0" fontId="8" fillId="0" borderId="0" xfId="5" applyFont="1" applyAlignment="1" applyProtection="1">
      <alignment vertical="center"/>
    </xf>
    <xf numFmtId="0" fontId="10" fillId="0" borderId="7" xfId="0" applyFont="1" applyBorder="1" applyAlignment="1" applyProtection="1">
      <alignment vertical="center"/>
    </xf>
    <xf numFmtId="0" fontId="8" fillId="0" borderId="3" xfId="6" applyFont="1" applyBorder="1" applyAlignment="1" applyProtection="1">
      <alignment horizontal="left" vertical="center"/>
    </xf>
    <xf numFmtId="0" fontId="8" fillId="0" borderId="8" xfId="5" applyFont="1" applyBorder="1" applyAlignment="1" applyProtection="1">
      <alignment horizontal="center" vertical="center"/>
    </xf>
    <xf numFmtId="0" fontId="10" fillId="0" borderId="0" xfId="0" applyFont="1" applyAlignment="1" applyProtection="1">
      <alignment vertical="center"/>
    </xf>
    <xf numFmtId="0" fontId="8" fillId="0" borderId="23" xfId="6" applyFont="1" applyBorder="1" applyAlignment="1" applyProtection="1">
      <alignment horizontal="left" vertical="center"/>
    </xf>
    <xf numFmtId="166" fontId="8" fillId="0" borderId="0" xfId="5" applyNumberFormat="1" applyFont="1" applyAlignment="1" applyProtection="1">
      <alignment vertical="center"/>
    </xf>
    <xf numFmtId="0" fontId="8" fillId="0" borderId="8" xfId="5" applyFont="1" applyFill="1" applyBorder="1" applyAlignment="1" applyProtection="1">
      <alignment horizontal="center" vertical="center"/>
    </xf>
    <xf numFmtId="0" fontId="10" fillId="0" borderId="7" xfId="0" applyFont="1" applyFill="1" applyBorder="1" applyAlignment="1" applyProtection="1">
      <alignment vertical="center"/>
    </xf>
    <xf numFmtId="0" fontId="8" fillId="0" borderId="3" xfId="6" applyFont="1" applyFill="1" applyBorder="1" applyAlignment="1" applyProtection="1">
      <alignment horizontal="left" vertical="center"/>
    </xf>
    <xf numFmtId="166" fontId="8" fillId="0" borderId="3" xfId="5" applyNumberFormat="1" applyFont="1" applyFill="1" applyBorder="1" applyAlignment="1" applyProtection="1">
      <alignment horizontal="right" vertical="center"/>
    </xf>
    <xf numFmtId="0" fontId="8" fillId="0" borderId="0" xfId="5" applyFont="1" applyFill="1" applyAlignment="1" applyProtection="1">
      <alignment vertical="center"/>
    </xf>
    <xf numFmtId="0" fontId="10" fillId="0" borderId="6" xfId="0" applyFont="1" applyBorder="1" applyAlignment="1" applyProtection="1">
      <alignment vertical="center"/>
    </xf>
    <xf numFmtId="0" fontId="8" fillId="0" borderId="7" xfId="5" applyFont="1" applyBorder="1" applyAlignment="1" applyProtection="1">
      <alignment horizontal="center" vertical="center"/>
    </xf>
    <xf numFmtId="0" fontId="10" fillId="0" borderId="17" xfId="0" applyFont="1" applyBorder="1" applyAlignment="1" applyProtection="1">
      <alignment vertical="center"/>
    </xf>
    <xf numFmtId="0" fontId="8" fillId="0" borderId="18" xfId="5" applyFont="1" applyBorder="1" applyAlignment="1" applyProtection="1">
      <alignment horizontal="left" vertical="center"/>
    </xf>
    <xf numFmtId="166" fontId="8" fillId="0" borderId="19" xfId="5" applyNumberFormat="1" applyFont="1" applyBorder="1" applyAlignment="1" applyProtection="1">
      <alignment horizontal="right" vertical="center"/>
    </xf>
    <xf numFmtId="0" fontId="8" fillId="0" borderId="3" xfId="5" applyFont="1" applyBorder="1" applyAlignment="1" applyProtection="1">
      <alignment horizontal="left" vertical="center"/>
    </xf>
    <xf numFmtId="0" fontId="10" fillId="0" borderId="1" xfId="0" applyFont="1" applyBorder="1" applyAlignment="1" applyProtection="1">
      <alignment vertical="center"/>
    </xf>
    <xf numFmtId="0" fontId="8" fillId="0" borderId="19" xfId="5" applyFont="1" applyBorder="1" applyAlignment="1" applyProtection="1">
      <alignment horizontal="left" vertical="center"/>
    </xf>
    <xf numFmtId="0" fontId="10" fillId="0" borderId="2" xfId="0" applyFont="1" applyBorder="1" applyAlignment="1" applyProtection="1">
      <alignment vertical="center"/>
    </xf>
    <xf numFmtId="0" fontId="8" fillId="0" borderId="23" xfId="5" applyFont="1" applyBorder="1" applyAlignment="1" applyProtection="1">
      <alignment horizontal="left" vertical="center"/>
    </xf>
    <xf numFmtId="0" fontId="9" fillId="2" borderId="7" xfId="5" applyFont="1" applyFill="1" applyBorder="1" applyAlignment="1" applyProtection="1">
      <alignment horizontal="center" vertical="center"/>
    </xf>
    <xf numFmtId="166" fontId="9" fillId="2" borderId="19" xfId="5" applyNumberFormat="1" applyFont="1" applyFill="1" applyBorder="1" applyAlignment="1" applyProtection="1">
      <alignment horizontal="right" vertical="center"/>
    </xf>
    <xf numFmtId="0" fontId="8" fillId="0" borderId="7" xfId="5" applyFont="1" applyFill="1" applyBorder="1" applyAlignment="1" applyProtection="1">
      <alignment horizontal="center" vertical="center"/>
    </xf>
    <xf numFmtId="0" fontId="8" fillId="0" borderId="17" xfId="5" applyFont="1" applyFill="1" applyBorder="1" applyAlignment="1" applyProtection="1">
      <alignment horizontal="left" vertical="center"/>
    </xf>
    <xf numFmtId="0" fontId="8" fillId="0" borderId="18" xfId="5" applyFont="1" applyFill="1" applyBorder="1" applyAlignment="1" applyProtection="1">
      <alignment horizontal="left" vertical="center"/>
    </xf>
    <xf numFmtId="166" fontId="8" fillId="0" borderId="19" xfId="5" applyNumberFormat="1" applyFont="1" applyFill="1" applyBorder="1" applyAlignment="1" applyProtection="1">
      <alignment horizontal="right" vertical="center"/>
    </xf>
    <xf numFmtId="0" fontId="8" fillId="0" borderId="17" xfId="5" applyFont="1" applyBorder="1" applyAlignment="1" applyProtection="1">
      <alignment horizontal="left" vertical="center"/>
    </xf>
    <xf numFmtId="0" fontId="8" fillId="5" borderId="7" xfId="5" applyFont="1" applyFill="1" applyBorder="1" applyAlignment="1" applyProtection="1">
      <alignment vertical="center"/>
    </xf>
    <xf numFmtId="0" fontId="9" fillId="5" borderId="7" xfId="5" applyFont="1" applyFill="1" applyBorder="1" applyAlignment="1" applyProtection="1">
      <alignment vertical="center"/>
    </xf>
    <xf numFmtId="0" fontId="8" fillId="5" borderId="3" xfId="5" applyFont="1" applyFill="1" applyBorder="1" applyAlignment="1" applyProtection="1">
      <alignment vertical="center"/>
    </xf>
    <xf numFmtId="166" fontId="9" fillId="5" borderId="19" xfId="5" applyNumberFormat="1" applyFont="1" applyFill="1" applyBorder="1" applyAlignment="1" applyProtection="1">
      <alignment horizontal="right" vertical="center"/>
    </xf>
    <xf numFmtId="0" fontId="8" fillId="5" borderId="0" xfId="5" applyFont="1" applyFill="1" applyAlignment="1" applyProtection="1">
      <alignment vertical="center"/>
    </xf>
    <xf numFmtId="10" fontId="9" fillId="0" borderId="14" xfId="5" applyNumberFormat="1" applyFont="1" applyBorder="1" applyAlignment="1" applyProtection="1">
      <alignment horizontal="center" vertical="center"/>
    </xf>
    <xf numFmtId="166" fontId="8" fillId="2" borderId="3" xfId="5" applyNumberFormat="1" applyFont="1" applyFill="1" applyBorder="1" applyAlignment="1" applyProtection="1">
      <alignment horizontal="right" vertical="center"/>
    </xf>
    <xf numFmtId="166" fontId="9" fillId="4" borderId="22" xfId="5" applyNumberFormat="1" applyFont="1" applyFill="1" applyBorder="1" applyAlignment="1" applyProtection="1">
      <alignment horizontal="right" vertical="center"/>
    </xf>
    <xf numFmtId="0" fontId="12" fillId="0" borderId="0" xfId="0" applyFont="1" applyAlignment="1" applyProtection="1">
      <alignment horizontal="center" vertical="top"/>
    </xf>
    <xf numFmtId="0" fontId="12" fillId="0" borderId="0" xfId="0" applyFont="1" applyAlignment="1" applyProtection="1">
      <alignment wrapText="1"/>
    </xf>
    <xf numFmtId="0" fontId="12" fillId="0" borderId="0" xfId="0" applyFont="1" applyAlignment="1" applyProtection="1">
      <alignment horizontal="center"/>
    </xf>
    <xf numFmtId="4" fontId="12" fillId="0" borderId="0" xfId="0" applyNumberFormat="1" applyFont="1" applyBorder="1" applyAlignment="1" applyProtection="1">
      <alignment horizontal="right"/>
    </xf>
    <xf numFmtId="164" fontId="11" fillId="0" borderId="0" xfId="0" applyNumberFormat="1" applyFont="1" applyAlignment="1" applyProtection="1">
      <alignment horizontal="right"/>
    </xf>
    <xf numFmtId="0" fontId="12" fillId="0" borderId="0" xfId="0" applyFont="1" applyProtection="1"/>
    <xf numFmtId="0" fontId="8" fillId="0" borderId="0" xfId="0" applyFont="1" applyAlignment="1" applyProtection="1">
      <alignment horizontal="center" vertical="top"/>
    </xf>
    <xf numFmtId="0" fontId="8" fillId="0" borderId="0" xfId="0" applyFont="1" applyAlignment="1" applyProtection="1">
      <alignment horizontal="justify" vertical="top" wrapText="1"/>
    </xf>
    <xf numFmtId="0" fontId="8" fillId="0" borderId="0" xfId="0" applyFont="1" applyAlignment="1" applyProtection="1">
      <alignment horizontal="center"/>
    </xf>
    <xf numFmtId="4" fontId="8" fillId="0" borderId="0" xfId="0" applyNumberFormat="1" applyFont="1" applyBorder="1" applyAlignment="1" applyProtection="1">
      <alignment horizontal="right"/>
    </xf>
    <xf numFmtId="0" fontId="11" fillId="0" borderId="0" xfId="0" applyFont="1" applyProtection="1"/>
    <xf numFmtId="0" fontId="11" fillId="0" borderId="0" xfId="0" applyFont="1" applyAlignment="1" applyProtection="1">
      <alignment horizontal="center" vertical="top"/>
    </xf>
    <xf numFmtId="0" fontId="11" fillId="0" borderId="0" xfId="0" applyFont="1" applyAlignment="1" applyProtection="1">
      <alignment wrapText="1"/>
    </xf>
    <xf numFmtId="0" fontId="11" fillId="0" borderId="0" xfId="0" applyFont="1" applyAlignment="1" applyProtection="1">
      <alignment horizontal="center"/>
    </xf>
    <xf numFmtId="4" fontId="11" fillId="0" borderId="0" xfId="0" applyNumberFormat="1" applyFont="1" applyBorder="1" applyAlignment="1" applyProtection="1">
      <alignment horizontal="right"/>
    </xf>
    <xf numFmtId="0" fontId="8" fillId="0" borderId="0" xfId="0" applyFont="1" applyAlignment="1" applyProtection="1">
      <alignment vertical="top" wrapText="1"/>
    </xf>
    <xf numFmtId="10" fontId="8" fillId="0" borderId="0" xfId="0" applyNumberFormat="1" applyFont="1" applyAlignment="1" applyProtection="1">
      <alignment horizontal="center"/>
    </xf>
    <xf numFmtId="4" fontId="8" fillId="0" borderId="0" xfId="0" applyNumberFormat="1" applyFont="1" applyProtection="1"/>
    <xf numFmtId="164" fontId="8" fillId="0" borderId="0" xfId="0" applyNumberFormat="1" applyFont="1" applyBorder="1" applyProtection="1"/>
    <xf numFmtId="4" fontId="8" fillId="0" borderId="0" xfId="0" applyNumberFormat="1" applyFont="1" applyAlignment="1" applyProtection="1">
      <alignment horizontal="center"/>
    </xf>
    <xf numFmtId="164" fontId="8" fillId="0" borderId="0" xfId="0" applyNumberFormat="1" applyFont="1" applyProtection="1"/>
    <xf numFmtId="0" fontId="8" fillId="0" borderId="0" xfId="0" applyFont="1" applyProtection="1"/>
    <xf numFmtId="0" fontId="9" fillId="0" borderId="21" xfId="0" applyFont="1" applyFill="1" applyBorder="1" applyAlignment="1" applyProtection="1">
      <alignment horizontal="center" vertical="top"/>
    </xf>
    <xf numFmtId="0" fontId="9" fillId="0" borderId="21" xfId="0" applyFont="1" applyFill="1" applyBorder="1" applyAlignment="1" applyProtection="1">
      <alignment vertical="top"/>
    </xf>
    <xf numFmtId="0" fontId="9" fillId="0" borderId="21" xfId="0" applyFont="1" applyFill="1" applyBorder="1" applyAlignment="1" applyProtection="1">
      <alignment horizontal="center"/>
    </xf>
    <xf numFmtId="4" fontId="9" fillId="0" borderId="21" xfId="0" applyNumberFormat="1" applyFont="1" applyFill="1" applyBorder="1" applyProtection="1"/>
    <xf numFmtId="164" fontId="9" fillId="0" borderId="21" xfId="0" applyNumberFormat="1" applyFont="1" applyFill="1" applyBorder="1" applyProtection="1"/>
    <xf numFmtId="0" fontId="8" fillId="0" borderId="21" xfId="0" applyFont="1" applyFill="1" applyBorder="1" applyProtection="1"/>
    <xf numFmtId="164" fontId="12" fillId="0" borderId="0" xfId="0" applyNumberFormat="1" applyFont="1" applyAlignment="1" applyProtection="1">
      <alignment horizontal="right"/>
      <protection locked="0"/>
    </xf>
    <xf numFmtId="164" fontId="8" fillId="0" borderId="0" xfId="2" applyNumberFormat="1" applyFont="1" applyFill="1" applyAlignment="1" applyProtection="1">
      <alignment horizontal="right"/>
      <protection locked="0"/>
    </xf>
    <xf numFmtId="164" fontId="11" fillId="0" borderId="0" xfId="0" applyNumberFormat="1" applyFont="1" applyAlignment="1" applyProtection="1">
      <alignment horizontal="right"/>
      <protection locked="0"/>
    </xf>
    <xf numFmtId="164" fontId="8" fillId="0" borderId="0" xfId="0" applyNumberFormat="1" applyFont="1" applyBorder="1" applyProtection="1">
      <protection locked="0"/>
    </xf>
    <xf numFmtId="164" fontId="9" fillId="0" borderId="21" xfId="0" applyNumberFormat="1" applyFont="1" applyFill="1" applyBorder="1" applyProtection="1">
      <protection locked="0"/>
    </xf>
    <xf numFmtId="0" fontId="12" fillId="0" borderId="0" xfId="0" applyFont="1" applyAlignment="1" applyProtection="1">
      <alignment vertical="top" wrapText="1"/>
    </xf>
    <xf numFmtId="4" fontId="12" fillId="0" borderId="0" xfId="0" applyNumberFormat="1" applyFont="1" applyProtection="1"/>
    <xf numFmtId="164" fontId="12" fillId="0" borderId="0" xfId="0" applyNumberFormat="1" applyFont="1" applyProtection="1"/>
    <xf numFmtId="0" fontId="19" fillId="0" borderId="0" xfId="0" applyFont="1" applyAlignment="1" applyProtection="1">
      <alignment horizontal="center" vertical="top"/>
    </xf>
    <xf numFmtId="0" fontId="1" fillId="0" borderId="0" xfId="0" applyFont="1" applyFill="1" applyAlignment="1" applyProtection="1">
      <alignment horizontal="left" vertical="top" wrapText="1"/>
    </xf>
    <xf numFmtId="0" fontId="1" fillId="0" borderId="0" xfId="0" applyFont="1" applyFill="1" applyAlignment="1" applyProtection="1">
      <alignment horizontal="center" vertical="top" wrapText="1"/>
    </xf>
    <xf numFmtId="4" fontId="1" fillId="0" borderId="0" xfId="0" applyNumberFormat="1" applyFont="1" applyFill="1" applyAlignment="1" applyProtection="1">
      <alignment horizontal="left" vertical="top" wrapText="1"/>
    </xf>
    <xf numFmtId="164" fontId="1" fillId="0" borderId="0" xfId="0" applyNumberFormat="1" applyFont="1" applyFill="1" applyAlignment="1" applyProtection="1">
      <alignment horizontal="left" vertical="top" wrapText="1"/>
    </xf>
    <xf numFmtId="0" fontId="19" fillId="0" borderId="0" xfId="0" applyFont="1" applyProtection="1"/>
    <xf numFmtId="0" fontId="12" fillId="0" borderId="0" xfId="0" applyFont="1" applyFill="1" applyAlignment="1" applyProtection="1">
      <alignment horizontal="center" vertical="top"/>
    </xf>
    <xf numFmtId="0" fontId="8" fillId="0" borderId="0" xfId="0" applyFont="1" applyFill="1" applyAlignment="1" applyProtection="1">
      <alignment horizontal="left" vertical="top" wrapText="1"/>
    </xf>
    <xf numFmtId="0" fontId="8" fillId="0" borderId="0" xfId="0" applyFont="1" applyFill="1" applyAlignment="1" applyProtection="1">
      <alignment horizontal="center" vertical="top" wrapText="1"/>
    </xf>
    <xf numFmtId="4" fontId="8" fillId="0" borderId="0" xfId="0" applyNumberFormat="1" applyFont="1" applyFill="1" applyAlignment="1" applyProtection="1">
      <alignment horizontal="left" vertical="top" wrapText="1"/>
    </xf>
    <xf numFmtId="164" fontId="8" fillId="0" borderId="0" xfId="0" applyNumberFormat="1" applyFont="1" applyFill="1" applyAlignment="1" applyProtection="1">
      <alignment horizontal="left" vertical="top" wrapText="1"/>
    </xf>
    <xf numFmtId="0" fontId="12" fillId="0" borderId="0" xfId="0" applyFont="1" applyFill="1" applyProtection="1"/>
    <xf numFmtId="0" fontId="11" fillId="0" borderId="0" xfId="0" applyFont="1" applyAlignment="1" applyProtection="1">
      <alignment vertical="top" wrapText="1"/>
    </xf>
    <xf numFmtId="4" fontId="11" fillId="0" borderId="0" xfId="0" applyNumberFormat="1" applyFont="1" applyProtection="1"/>
    <xf numFmtId="164" fontId="11" fillId="0" borderId="0" xfId="0" applyNumberFormat="1" applyFont="1" applyProtection="1"/>
    <xf numFmtId="0" fontId="11" fillId="0" borderId="0" xfId="0" applyFont="1" applyBorder="1" applyAlignment="1" applyProtection="1">
      <alignment horizontal="center" vertical="top"/>
    </xf>
    <xf numFmtId="49" fontId="10" fillId="0" borderId="0" xfId="0" applyNumberFormat="1" applyFont="1" applyBorder="1" applyAlignment="1" applyProtection="1">
      <alignment vertical="top" wrapText="1"/>
    </xf>
    <xf numFmtId="0" fontId="8" fillId="0" borderId="0" xfId="5" applyFont="1" applyBorder="1" applyAlignment="1" applyProtection="1">
      <alignment horizontal="center"/>
    </xf>
    <xf numFmtId="4" fontId="11" fillId="0" borderId="0" xfId="0" applyNumberFormat="1" applyFont="1" applyBorder="1" applyProtection="1"/>
    <xf numFmtId="164" fontId="11" fillId="0" borderId="0" xfId="0" applyNumberFormat="1" applyFont="1" applyBorder="1" applyProtection="1"/>
    <xf numFmtId="0" fontId="11" fillId="0" borderId="0" xfId="0" applyFont="1" applyBorder="1" applyProtection="1"/>
    <xf numFmtId="164" fontId="12" fillId="0" borderId="0" xfId="0" applyNumberFormat="1" applyFont="1" applyProtection="1">
      <protection locked="0"/>
    </xf>
    <xf numFmtId="164" fontId="1" fillId="0" borderId="0" xfId="0" applyNumberFormat="1" applyFont="1" applyFill="1" applyAlignment="1" applyProtection="1">
      <alignment horizontal="left" vertical="top" wrapText="1"/>
      <protection locked="0"/>
    </xf>
    <xf numFmtId="164" fontId="8" fillId="0" borderId="0" xfId="0" applyNumberFormat="1" applyFont="1" applyFill="1" applyAlignment="1" applyProtection="1">
      <alignment horizontal="left" vertical="top" wrapText="1"/>
      <protection locked="0"/>
    </xf>
    <xf numFmtId="164" fontId="11" fillId="0" borderId="0" xfId="0" applyNumberFormat="1" applyFont="1" applyProtection="1">
      <protection locked="0"/>
    </xf>
    <xf numFmtId="164" fontId="11" fillId="0" borderId="0" xfId="0" applyNumberFormat="1" applyFont="1" applyBorder="1" applyProtection="1">
      <protection locked="0"/>
    </xf>
    <xf numFmtId="164" fontId="12" fillId="0" borderId="0" xfId="0" applyNumberFormat="1" applyFont="1" applyBorder="1" applyProtection="1">
      <protection locked="0"/>
    </xf>
    <xf numFmtId="0" fontId="12" fillId="0" borderId="0" xfId="0" applyFont="1" applyBorder="1" applyAlignment="1" applyProtection="1">
      <alignment horizontal="center" vertical="top"/>
    </xf>
    <xf numFmtId="0" fontId="12" fillId="0" borderId="0" xfId="0" applyFont="1" applyBorder="1" applyAlignment="1" applyProtection="1">
      <alignment wrapText="1"/>
    </xf>
    <xf numFmtId="0" fontId="12" fillId="0" borderId="0" xfId="0" applyFont="1" applyBorder="1" applyAlignment="1" applyProtection="1">
      <alignment horizontal="center"/>
    </xf>
    <xf numFmtId="4" fontId="12" fillId="0" borderId="0" xfId="0" applyNumberFormat="1" applyFont="1" applyBorder="1" applyProtection="1"/>
    <xf numFmtId="164" fontId="12" fillId="0" borderId="0" xfId="0" applyNumberFormat="1" applyFont="1" applyBorder="1" applyProtection="1"/>
    <xf numFmtId="0" fontId="12" fillId="0" borderId="0" xfId="0" applyFont="1" applyBorder="1" applyProtection="1"/>
    <xf numFmtId="0" fontId="17" fillId="0" borderId="0" xfId="0" applyFont="1" applyAlignment="1" applyProtection="1">
      <alignment horizontal="center" vertical="top"/>
    </xf>
    <xf numFmtId="49" fontId="18" fillId="0" borderId="0" xfId="0" applyNumberFormat="1" applyFont="1" applyAlignment="1" applyProtection="1">
      <alignment vertical="top" wrapText="1"/>
    </xf>
    <xf numFmtId="0" fontId="18" fillId="0" borderId="0" xfId="0" applyFont="1" applyAlignment="1" applyProtection="1">
      <alignment horizontal="center"/>
    </xf>
    <xf numFmtId="4" fontId="17" fillId="0" borderId="0" xfId="0" applyNumberFormat="1" applyFont="1" applyAlignment="1" applyProtection="1">
      <alignment horizontal="center"/>
    </xf>
    <xf numFmtId="164" fontId="18" fillId="0" borderId="0" xfId="0" applyNumberFormat="1" applyFont="1" applyProtection="1"/>
    <xf numFmtId="0" fontId="19" fillId="0" borderId="0" xfId="0" applyFont="1" applyBorder="1" applyProtection="1"/>
    <xf numFmtId="0" fontId="1" fillId="0" borderId="0" xfId="0" applyFont="1" applyAlignment="1" applyProtection="1">
      <alignment horizontal="center" vertical="top"/>
    </xf>
    <xf numFmtId="49" fontId="20" fillId="0" borderId="0" xfId="0" applyNumberFormat="1" applyFont="1" applyAlignment="1" applyProtection="1">
      <alignment horizontal="left" vertical="top" wrapText="1"/>
    </xf>
    <xf numFmtId="4" fontId="20" fillId="0" borderId="0" xfId="0" applyNumberFormat="1" applyFont="1" applyAlignment="1" applyProtection="1">
      <alignment horizontal="left" vertical="top" wrapText="1"/>
    </xf>
    <xf numFmtId="164" fontId="20" fillId="0" borderId="0" xfId="0" applyNumberFormat="1" applyFont="1" applyAlignment="1" applyProtection="1">
      <alignment horizontal="left" vertical="top" wrapText="1"/>
    </xf>
    <xf numFmtId="49" fontId="21" fillId="0" borderId="0" xfId="0" applyNumberFormat="1" applyFont="1" applyAlignment="1" applyProtection="1">
      <alignment horizontal="left" vertical="top" wrapText="1"/>
    </xf>
    <xf numFmtId="4" fontId="21" fillId="0" borderId="0" xfId="0" applyNumberFormat="1" applyFont="1" applyAlignment="1" applyProtection="1">
      <alignment horizontal="left" vertical="top" wrapText="1"/>
    </xf>
    <xf numFmtId="164" fontId="21" fillId="0" borderId="0" xfId="0" applyNumberFormat="1" applyFont="1" applyAlignment="1" applyProtection="1">
      <alignment horizontal="left" vertical="top" wrapText="1"/>
    </xf>
    <xf numFmtId="0" fontId="19" fillId="0" borderId="0" xfId="0" applyFont="1" applyBorder="1" applyAlignment="1" applyProtection="1">
      <alignment horizontal="center" vertical="top"/>
    </xf>
    <xf numFmtId="49" fontId="20" fillId="0" borderId="0" xfId="0" applyNumberFormat="1" applyFont="1" applyBorder="1" applyAlignment="1" applyProtection="1">
      <alignment horizontal="left" vertical="top" wrapText="1"/>
    </xf>
    <xf numFmtId="4" fontId="20" fillId="0" borderId="0" xfId="0" applyNumberFormat="1" applyFont="1" applyBorder="1" applyAlignment="1" applyProtection="1">
      <alignment horizontal="left" vertical="top" wrapText="1"/>
    </xf>
    <xf numFmtId="164" fontId="20" fillId="0" borderId="0" xfId="0" applyNumberFormat="1" applyFont="1" applyBorder="1" applyAlignment="1" applyProtection="1">
      <alignment horizontal="left" vertical="top" wrapText="1"/>
    </xf>
    <xf numFmtId="0" fontId="11" fillId="0" borderId="0" xfId="0" applyFont="1" applyBorder="1" applyAlignment="1" applyProtection="1">
      <alignment horizontal="center"/>
    </xf>
    <xf numFmtId="0" fontId="9" fillId="0" borderId="0"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0" xfId="0" applyFont="1" applyAlignment="1" applyProtection="1">
      <alignment horizontal="left" wrapText="1"/>
    </xf>
    <xf numFmtId="0" fontId="11" fillId="0" borderId="0" xfId="0" applyFont="1" applyFill="1" applyAlignment="1" applyProtection="1">
      <alignment horizontal="center" vertical="top"/>
    </xf>
    <xf numFmtId="0" fontId="8" fillId="0" borderId="0" xfId="0" applyFont="1" applyFill="1" applyAlignment="1" applyProtection="1">
      <alignment horizontal="left" wrapText="1"/>
    </xf>
    <xf numFmtId="0" fontId="11" fillId="0" borderId="0" xfId="0" applyFont="1" applyFill="1" applyAlignment="1" applyProtection="1">
      <alignment horizontal="center"/>
    </xf>
    <xf numFmtId="4" fontId="11" fillId="0" borderId="0" xfId="0" applyNumberFormat="1" applyFont="1" applyFill="1" applyProtection="1"/>
    <xf numFmtId="164" fontId="11" fillId="0" borderId="0" xfId="0" applyNumberFormat="1" applyFont="1" applyFill="1" applyAlignment="1" applyProtection="1">
      <alignment horizontal="right"/>
    </xf>
    <xf numFmtId="0" fontId="11" fillId="0" borderId="0" xfId="0" applyFont="1" applyFill="1" applyProtection="1"/>
    <xf numFmtId="0" fontId="11" fillId="0" borderId="0" xfId="0" applyFont="1" applyBorder="1" applyAlignment="1" applyProtection="1">
      <alignment wrapText="1"/>
    </xf>
    <xf numFmtId="49" fontId="10" fillId="0" borderId="0" xfId="0" applyNumberFormat="1" applyFont="1" applyBorder="1" applyAlignment="1" applyProtection="1">
      <alignment horizontal="left" vertical="top" wrapText="1"/>
    </xf>
    <xf numFmtId="164" fontId="18" fillId="0" borderId="0" xfId="0" applyNumberFormat="1" applyFont="1" applyProtection="1">
      <protection locked="0"/>
    </xf>
    <xf numFmtId="164" fontId="20" fillId="0" borderId="0" xfId="0" applyNumberFormat="1" applyFont="1" applyAlignment="1" applyProtection="1">
      <alignment horizontal="left" vertical="top" wrapText="1"/>
      <protection locked="0"/>
    </xf>
    <xf numFmtId="164" fontId="21" fillId="0" borderId="0" xfId="0" applyNumberFormat="1" applyFont="1" applyAlignment="1" applyProtection="1">
      <alignment horizontal="left" vertical="top" wrapText="1"/>
      <protection locked="0"/>
    </xf>
    <xf numFmtId="164" fontId="20" fillId="0" borderId="0" xfId="0" applyNumberFormat="1" applyFont="1" applyBorder="1" applyAlignment="1" applyProtection="1">
      <alignment horizontal="left" vertical="top" wrapText="1"/>
      <protection locked="0"/>
    </xf>
    <xf numFmtId="164" fontId="11" fillId="0" borderId="0" xfId="0" applyNumberFormat="1" applyFont="1" applyFill="1" applyProtection="1">
      <protection locked="0"/>
    </xf>
    <xf numFmtId="0" fontId="8" fillId="0" borderId="0" xfId="0" applyFont="1" applyAlignment="1" applyProtection="1">
      <alignment horizontal="center" vertical="top" wrapText="1"/>
    </xf>
    <xf numFmtId="4" fontId="8" fillId="0" borderId="0" xfId="0" applyNumberFormat="1" applyFont="1" applyAlignment="1" applyProtection="1">
      <alignment vertical="top" wrapText="1"/>
    </xf>
    <xf numFmtId="4" fontId="8" fillId="0" borderId="0" xfId="0" applyNumberFormat="1" applyFont="1" applyAlignment="1" applyProtection="1">
      <alignment horizontal="center" wrapText="1"/>
    </xf>
    <xf numFmtId="4" fontId="8" fillId="0" borderId="0" xfId="0" applyNumberFormat="1" applyFont="1" applyAlignment="1" applyProtection="1">
      <alignment horizontal="right" wrapText="1"/>
    </xf>
    <xf numFmtId="2" fontId="8" fillId="0" borderId="0" xfId="0" applyNumberFormat="1" applyFont="1" applyAlignment="1" applyProtection="1">
      <alignment horizontal="center" vertical="top" wrapText="1"/>
    </xf>
    <xf numFmtId="4" fontId="8" fillId="0" borderId="0" xfId="0" applyNumberFormat="1" applyFont="1" applyAlignment="1" applyProtection="1">
      <alignment wrapText="1"/>
    </xf>
    <xf numFmtId="0" fontId="11" fillId="0" borderId="21" xfId="0" applyFont="1" applyFill="1" applyBorder="1" applyProtection="1"/>
    <xf numFmtId="164" fontId="8" fillId="0" borderId="0" xfId="0" applyNumberFormat="1" applyFont="1" applyAlignment="1" applyProtection="1">
      <alignment horizontal="right" wrapText="1"/>
      <protection locked="0"/>
    </xf>
    <xf numFmtId="0" fontId="8" fillId="0" borderId="0" xfId="0" applyFont="1" applyBorder="1" applyAlignment="1" applyProtection="1">
      <alignment horizontal="center" vertical="top" wrapText="1"/>
    </xf>
    <xf numFmtId="4" fontId="8" fillId="0" borderId="0" xfId="4" applyNumberFormat="1" applyFont="1" applyBorder="1" applyAlignment="1" applyProtection="1">
      <alignment vertical="top" wrapText="1"/>
    </xf>
    <xf numFmtId="4" fontId="8" fillId="0" borderId="0" xfId="0" applyNumberFormat="1" applyFont="1" applyBorder="1" applyAlignment="1" applyProtection="1">
      <alignment horizontal="center"/>
    </xf>
    <xf numFmtId="4" fontId="8" fillId="0" borderId="0" xfId="0" applyNumberFormat="1" applyFont="1" applyBorder="1" applyProtection="1"/>
    <xf numFmtId="0" fontId="8" fillId="0" borderId="0" xfId="0" applyFont="1" applyBorder="1" applyProtection="1"/>
    <xf numFmtId="0" fontId="8" fillId="0" borderId="0" xfId="0" applyFont="1" applyBorder="1" applyAlignment="1" applyProtection="1">
      <alignment horizontal="center"/>
    </xf>
    <xf numFmtId="4" fontId="8" fillId="0" borderId="0" xfId="4" applyNumberFormat="1" applyFont="1" applyAlignment="1" applyProtection="1">
      <alignment vertical="top" wrapText="1"/>
    </xf>
    <xf numFmtId="4" fontId="8" fillId="0" borderId="0" xfId="0" applyNumberFormat="1" applyFont="1" applyAlignment="1" applyProtection="1">
      <alignment horizontal="right"/>
    </xf>
    <xf numFmtId="4" fontId="8" fillId="0" borderId="0" xfId="0" applyNumberFormat="1" applyFont="1" applyBorder="1" applyAlignment="1" applyProtection="1">
      <alignment horizontal="left" vertical="top" wrapText="1"/>
    </xf>
    <xf numFmtId="0" fontId="8" fillId="0" borderId="0" xfId="0" applyFont="1" applyAlignment="1" applyProtection="1">
      <alignment wrapText="1"/>
    </xf>
    <xf numFmtId="164" fontId="8" fillId="0" borderId="0" xfId="0" applyNumberFormat="1" applyFont="1" applyAlignment="1" applyProtection="1">
      <alignment horizontal="right"/>
    </xf>
    <xf numFmtId="4" fontId="11" fillId="0" borderId="0" xfId="0" applyNumberFormat="1" applyFont="1" applyAlignment="1" applyProtection="1">
      <alignment horizontal="center"/>
    </xf>
    <xf numFmtId="4" fontId="12" fillId="0" borderId="0" xfId="0" applyNumberFormat="1" applyFont="1" applyAlignment="1" applyProtection="1"/>
    <xf numFmtId="164" fontId="12" fillId="0" borderId="0" xfId="0" applyNumberFormat="1" applyFont="1" applyAlignment="1" applyProtection="1"/>
    <xf numFmtId="0" fontId="12" fillId="0" borderId="0" xfId="0" applyFont="1" applyAlignment="1" applyProtection="1"/>
    <xf numFmtId="0" fontId="12" fillId="0" borderId="0" xfId="0" applyFont="1" applyAlignment="1" applyProtection="1">
      <alignment vertical="top"/>
    </xf>
    <xf numFmtId="4" fontId="11" fillId="0" borderId="0" xfId="0" applyNumberFormat="1" applyFont="1" applyAlignment="1" applyProtection="1"/>
    <xf numFmtId="164" fontId="11" fillId="0" borderId="0" xfId="0" applyNumberFormat="1" applyFont="1" applyAlignment="1" applyProtection="1"/>
    <xf numFmtId="0" fontId="11" fillId="0" borderId="0" xfId="0" applyFont="1" applyAlignment="1" applyProtection="1"/>
    <xf numFmtId="0" fontId="11" fillId="0" borderId="0" xfId="0" applyFont="1" applyAlignment="1" applyProtection="1">
      <alignment vertical="top"/>
    </xf>
    <xf numFmtId="4" fontId="8" fillId="0" borderId="0" xfId="0" applyNumberFormat="1" applyFont="1" applyAlignment="1" applyProtection="1"/>
    <xf numFmtId="164" fontId="8" fillId="0" borderId="0" xfId="0" applyNumberFormat="1" applyFont="1" applyBorder="1" applyAlignment="1" applyProtection="1"/>
    <xf numFmtId="4" fontId="8" fillId="0" borderId="0" xfId="0" applyNumberFormat="1" applyFont="1" applyAlignment="1" applyProtection="1">
      <alignment horizontal="center" vertical="top"/>
    </xf>
    <xf numFmtId="164" fontId="8" fillId="0" borderId="0" xfId="0" applyNumberFormat="1" applyFont="1" applyAlignment="1" applyProtection="1"/>
    <xf numFmtId="0" fontId="8" fillId="0" borderId="0" xfId="0" applyFont="1" applyAlignment="1" applyProtection="1"/>
    <xf numFmtId="0" fontId="8" fillId="0" borderId="0" xfId="0" applyFont="1" applyAlignment="1" applyProtection="1">
      <alignment vertical="top"/>
    </xf>
    <xf numFmtId="4" fontId="9" fillId="0" borderId="21" xfId="0" applyNumberFormat="1" applyFont="1" applyFill="1" applyBorder="1" applyAlignment="1" applyProtection="1"/>
    <xf numFmtId="164" fontId="9" fillId="0" borderId="21" xfId="0" applyNumberFormat="1" applyFont="1" applyFill="1" applyBorder="1" applyAlignment="1" applyProtection="1"/>
    <xf numFmtId="0" fontId="8" fillId="0" borderId="21" xfId="0" applyFont="1" applyFill="1" applyBorder="1" applyAlignment="1" applyProtection="1"/>
    <xf numFmtId="0" fontId="8" fillId="0" borderId="21" xfId="0" applyFont="1" applyFill="1" applyBorder="1" applyAlignment="1" applyProtection="1">
      <alignment vertical="top"/>
    </xf>
    <xf numFmtId="164" fontId="12" fillId="0" borderId="0" xfId="0" applyNumberFormat="1" applyFont="1" applyAlignment="1" applyProtection="1">
      <protection locked="0"/>
    </xf>
    <xf numFmtId="164" fontId="11" fillId="0" borderId="0" xfId="0" applyNumberFormat="1" applyFont="1" applyAlignment="1" applyProtection="1">
      <protection locked="0"/>
    </xf>
    <xf numFmtId="164" fontId="8" fillId="0" borderId="0" xfId="0" applyNumberFormat="1" applyFont="1" applyBorder="1" applyAlignment="1" applyProtection="1">
      <protection locked="0"/>
    </xf>
    <xf numFmtId="164" fontId="8" fillId="0" borderId="0" xfId="0" applyNumberFormat="1" applyFont="1" applyAlignment="1" applyProtection="1">
      <protection locked="0"/>
    </xf>
    <xf numFmtId="164" fontId="9" fillId="0" borderId="21" xfId="0" applyNumberFormat="1" applyFont="1" applyFill="1" applyBorder="1" applyAlignment="1" applyProtection="1">
      <protection locked="0"/>
    </xf>
    <xf numFmtId="0" fontId="7" fillId="0" borderId="0" xfId="0" applyFont="1" applyAlignment="1" applyProtection="1">
      <alignment horizontal="center" vertical="top"/>
    </xf>
    <xf numFmtId="0" fontId="7" fillId="0" borderId="0" xfId="0" applyFont="1" applyAlignment="1" applyProtection="1">
      <alignment vertical="top" wrapText="1"/>
    </xf>
    <xf numFmtId="0" fontId="7" fillId="0" borderId="0" xfId="0" applyFont="1" applyAlignment="1" applyProtection="1">
      <alignment horizontal="center"/>
    </xf>
    <xf numFmtId="4" fontId="7" fillId="0" borderId="0" xfId="0" applyNumberFormat="1" applyFont="1" applyProtection="1"/>
    <xf numFmtId="164" fontId="7" fillId="0" borderId="0" xfId="0" applyNumberFormat="1" applyFont="1" applyAlignment="1" applyProtection="1">
      <alignment horizontal="right"/>
    </xf>
    <xf numFmtId="0" fontId="7" fillId="0" borderId="0" xfId="0" applyFont="1" applyProtection="1"/>
    <xf numFmtId="164" fontId="7" fillId="0" borderId="0" xfId="0" applyNumberFormat="1" applyFont="1" applyProtection="1">
      <protection locked="0"/>
    </xf>
    <xf numFmtId="0" fontId="9" fillId="0" borderId="0" xfId="0" applyFont="1" applyFill="1" applyAlignment="1" applyProtection="1">
      <alignment horizontal="center" vertical="top"/>
    </xf>
    <xf numFmtId="0" fontId="9" fillId="0" borderId="0" xfId="0" applyFont="1" applyFill="1" applyAlignment="1" applyProtection="1">
      <alignment wrapText="1"/>
    </xf>
    <xf numFmtId="0" fontId="9" fillId="0" borderId="0" xfId="0" applyFont="1" applyFill="1" applyAlignment="1" applyProtection="1">
      <alignment horizontal="center"/>
    </xf>
    <xf numFmtId="4" fontId="9" fillId="0" borderId="0" xfId="0" applyNumberFormat="1" applyFont="1" applyFill="1" applyProtection="1"/>
    <xf numFmtId="164" fontId="9" fillId="0" borderId="0" xfId="0" applyNumberFormat="1" applyFont="1" applyFill="1" applyProtection="1"/>
    <xf numFmtId="0" fontId="9" fillId="0" borderId="0" xfId="0" applyFont="1" applyFill="1" applyProtection="1"/>
    <xf numFmtId="0" fontId="8" fillId="0" borderId="0" xfId="0" applyFont="1" applyFill="1" applyAlignment="1" applyProtection="1">
      <alignment horizontal="center"/>
    </xf>
    <xf numFmtId="4" fontId="8" fillId="0" borderId="0" xfId="0" applyNumberFormat="1" applyFont="1" applyFill="1" applyAlignment="1" applyProtection="1">
      <alignment horizontal="right"/>
    </xf>
    <xf numFmtId="4" fontId="8" fillId="0" borderId="0" xfId="0" applyNumberFormat="1" applyFont="1" applyFill="1" applyProtection="1"/>
    <xf numFmtId="164" fontId="8" fillId="0" borderId="0" xfId="0" applyNumberFormat="1" applyFont="1" applyFill="1" applyAlignment="1" applyProtection="1">
      <alignment horizontal="right"/>
    </xf>
    <xf numFmtId="0" fontId="8" fillId="0" borderId="0" xfId="0" applyFont="1" applyFill="1" applyProtection="1"/>
    <xf numFmtId="0" fontId="8" fillId="0" borderId="0" xfId="0" applyFont="1" applyFill="1" applyAlignment="1" applyProtection="1">
      <alignment horizontal="center" vertical="top"/>
    </xf>
    <xf numFmtId="0" fontId="8" fillId="0" borderId="0" xfId="0" applyFont="1" applyFill="1" applyAlignment="1" applyProtection="1">
      <alignment wrapText="1"/>
    </xf>
    <xf numFmtId="164" fontId="8" fillId="0" borderId="0" xfId="0" applyNumberFormat="1" applyFont="1" applyFill="1" applyProtection="1"/>
    <xf numFmtId="4" fontId="8" fillId="0" borderId="0" xfId="0" applyNumberFormat="1" applyFont="1" applyAlignment="1" applyProtection="1">
      <alignment horizontal="left" vertical="top" wrapText="1"/>
    </xf>
    <xf numFmtId="0" fontId="8" fillId="0" borderId="0" xfId="0" applyFont="1" applyFill="1" applyAlignment="1" applyProtection="1">
      <alignment vertical="top" wrapText="1"/>
    </xf>
    <xf numFmtId="10" fontId="8" fillId="0" borderId="0" xfId="0" applyNumberFormat="1" applyFont="1" applyFill="1" applyAlignment="1" applyProtection="1">
      <alignment horizontal="center"/>
    </xf>
    <xf numFmtId="164" fontId="8" fillId="0" borderId="0" xfId="0" applyNumberFormat="1" applyFont="1" applyFill="1" applyBorder="1" applyProtection="1"/>
    <xf numFmtId="4" fontId="8" fillId="0" borderId="0" xfId="0" applyNumberFormat="1" applyFont="1" applyFill="1" applyAlignment="1" applyProtection="1">
      <alignment horizontal="center"/>
    </xf>
    <xf numFmtId="164" fontId="9" fillId="0" borderId="0" xfId="0" applyNumberFormat="1" applyFont="1" applyFill="1" applyProtection="1">
      <protection locked="0"/>
    </xf>
    <xf numFmtId="4" fontId="8" fillId="0" borderId="0" xfId="0" applyNumberFormat="1" applyFont="1" applyFill="1" applyProtection="1">
      <protection locked="0"/>
    </xf>
    <xf numFmtId="164" fontId="8" fillId="0" borderId="0" xfId="0" applyNumberFormat="1" applyFont="1" applyFill="1" applyProtection="1">
      <protection locked="0"/>
    </xf>
    <xf numFmtId="164" fontId="8" fillId="0" borderId="0" xfId="0" applyNumberFormat="1" applyFont="1" applyFill="1" applyBorder="1" applyProtection="1">
      <protection locked="0"/>
    </xf>
    <xf numFmtId="0" fontId="9" fillId="2" borderId="17" xfId="5" applyFont="1" applyFill="1" applyBorder="1" applyAlignment="1" applyProtection="1">
      <alignment horizontal="left" vertical="center"/>
    </xf>
    <xf numFmtId="0" fontId="9" fillId="2" borderId="18" xfId="5" applyFont="1" applyFill="1" applyBorder="1" applyAlignment="1" applyProtection="1">
      <alignment horizontal="left" vertical="center"/>
    </xf>
    <xf numFmtId="0" fontId="8" fillId="0" borderId="0" xfId="5" applyFont="1" applyAlignment="1" applyProtection="1">
      <alignment horizontal="left" vertical="top" wrapText="1"/>
    </xf>
    <xf numFmtId="49" fontId="9" fillId="0" borderId="6" xfId="5" applyNumberFormat="1" applyFont="1" applyBorder="1" applyAlignment="1" applyProtection="1">
      <alignment horizontal="center"/>
    </xf>
    <xf numFmtId="49" fontId="9" fillId="0" borderId="3" xfId="5" applyNumberFormat="1" applyFont="1" applyBorder="1" applyAlignment="1" applyProtection="1">
      <alignment horizontal="center"/>
    </xf>
    <xf numFmtId="0" fontId="9" fillId="0" borderId="0" xfId="5" applyFont="1" applyAlignment="1" applyProtection="1">
      <alignment horizontal="center"/>
    </xf>
    <xf numFmtId="0" fontId="9" fillId="2" borderId="9" xfId="6" applyFont="1" applyFill="1" applyBorder="1" applyAlignment="1" applyProtection="1">
      <alignment horizontal="left" vertical="center"/>
    </xf>
    <xf numFmtId="0" fontId="9" fillId="2" borderId="10" xfId="6" applyFont="1" applyFill="1" applyBorder="1" applyAlignment="1" applyProtection="1">
      <alignment horizontal="left" vertical="center"/>
    </xf>
    <xf numFmtId="0" fontId="9" fillId="2" borderId="17" xfId="5" applyFont="1" applyFill="1" applyBorder="1" applyAlignment="1" applyProtection="1">
      <alignment horizontal="left" vertical="center"/>
    </xf>
    <xf numFmtId="0" fontId="9" fillId="2" borderId="18" xfId="5" applyFont="1" applyFill="1" applyBorder="1" applyAlignment="1" applyProtection="1">
      <alignment horizontal="left" vertical="center"/>
    </xf>
    <xf numFmtId="0" fontId="9" fillId="0" borderId="7" xfId="5" applyFont="1" applyBorder="1" applyAlignment="1" applyProtection="1">
      <alignment horizontal="right" vertical="center"/>
    </xf>
    <xf numFmtId="0" fontId="9" fillId="0" borderId="19" xfId="5" applyFont="1" applyBorder="1" applyAlignment="1" applyProtection="1">
      <alignment horizontal="right" vertical="center"/>
    </xf>
    <xf numFmtId="0" fontId="9" fillId="0" borderId="20" xfId="5" applyFont="1" applyBorder="1" applyAlignment="1" applyProtection="1">
      <alignment horizontal="right" vertical="center"/>
    </xf>
    <xf numFmtId="0" fontId="9" fillId="0" borderId="21" xfId="5" applyFont="1" applyBorder="1" applyAlignment="1" applyProtection="1">
      <alignment horizontal="right" vertical="center"/>
    </xf>
    <xf numFmtId="0" fontId="9" fillId="0" borderId="22" xfId="5" applyFont="1" applyBorder="1" applyAlignment="1" applyProtection="1">
      <alignment horizontal="right" vertical="center"/>
    </xf>
    <xf numFmtId="0" fontId="9" fillId="3" borderId="0" xfId="5" applyFont="1" applyFill="1" applyAlignment="1" applyProtection="1">
      <alignment horizontal="center" vertical="center" wrapText="1"/>
    </xf>
    <xf numFmtId="0" fontId="9" fillId="0" borderId="6" xfId="5" applyFont="1" applyBorder="1" applyAlignment="1" applyProtection="1">
      <alignment horizontal="center"/>
    </xf>
    <xf numFmtId="0" fontId="9" fillId="0" borderId="3" xfId="5" applyFont="1" applyBorder="1" applyAlignment="1" applyProtection="1">
      <alignment horizontal="center"/>
    </xf>
    <xf numFmtId="0" fontId="9" fillId="0" borderId="7" xfId="5" applyFont="1" applyBorder="1" applyAlignment="1" applyProtection="1">
      <alignment horizontal="center" vertical="center" wrapText="1"/>
    </xf>
    <xf numFmtId="0" fontId="9" fillId="0" borderId="3" xfId="5" applyFont="1" applyBorder="1" applyAlignment="1" applyProtection="1">
      <alignment horizontal="center" vertical="center" wrapText="1"/>
    </xf>
    <xf numFmtId="0" fontId="9" fillId="0" borderId="8" xfId="5" applyFont="1" applyBorder="1" applyAlignment="1" applyProtection="1">
      <alignment horizontal="left" vertical="center"/>
    </xf>
    <xf numFmtId="0" fontId="8" fillId="0" borderId="11" xfId="5" applyFont="1" applyBorder="1" applyAlignment="1" applyProtection="1">
      <alignment vertical="center"/>
    </xf>
    <xf numFmtId="0" fontId="8" fillId="0" borderId="14" xfId="5" applyFont="1" applyBorder="1" applyAlignment="1" applyProtection="1">
      <alignment vertical="center"/>
    </xf>
    <xf numFmtId="0" fontId="9" fillId="0" borderId="9" xfId="5" applyFont="1" applyBorder="1" applyAlignment="1" applyProtection="1">
      <alignment horizontal="center"/>
    </xf>
    <xf numFmtId="0" fontId="9" fillId="0" borderId="10" xfId="5" applyFont="1" applyBorder="1" applyAlignment="1" applyProtection="1">
      <alignment horizontal="center"/>
    </xf>
    <xf numFmtId="0" fontId="9" fillId="0" borderId="12" xfId="5" applyFont="1" applyBorder="1" applyAlignment="1" applyProtection="1">
      <alignment horizontal="center" wrapText="1"/>
    </xf>
    <xf numFmtId="0" fontId="9" fillId="0" borderId="13" xfId="5" applyFont="1" applyBorder="1" applyAlignment="1" applyProtection="1">
      <alignment horizontal="center" wrapText="1"/>
    </xf>
    <xf numFmtId="0" fontId="9" fillId="0" borderId="15" xfId="5" applyFont="1" applyBorder="1" applyAlignment="1" applyProtection="1">
      <alignment horizontal="center"/>
    </xf>
    <xf numFmtId="0" fontId="9" fillId="0" borderId="16" xfId="5" applyFont="1" applyBorder="1" applyAlignment="1" applyProtection="1">
      <alignment horizontal="center"/>
    </xf>
  </cellXfs>
  <cellStyles count="8">
    <cellStyle name="Navadno" xfId="0" builtinId="0"/>
    <cellStyle name="Navadno 12" xfId="7" xr:uid="{75AB24DC-DBEC-4940-9717-FAE42D81F4A2}"/>
    <cellStyle name="Navadno 2" xfId="4" xr:uid="{2DF9A0C8-E1DB-48F7-9F94-041091969232}"/>
    <cellStyle name="Navadno 6" xfId="6" xr:uid="{659D4F54-23CB-4501-AFE5-042CFEDEEADE}"/>
    <cellStyle name="Normal 2" xfId="5" xr:uid="{E522920D-2742-470A-91C4-0015C946B62E}"/>
    <cellStyle name="TableStyleLight1" xfId="1" xr:uid="{A11929A3-694B-43F6-8F7D-BDAFC110BFA8}"/>
    <cellStyle name="Vejica" xfId="2" builtinId="3"/>
    <cellStyle name="Vejica 2 2 2" xfId="3" xr:uid="{8586773A-81F7-42D7-B04A-12FF49067C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2CD35-50F7-405A-928F-B578F5E852E0}">
  <dimension ref="A1:G36"/>
  <sheetViews>
    <sheetView showZeros="0" tabSelected="1" view="pageBreakPreview" topLeftCell="A13" zoomScaleNormal="100" zoomScaleSheetLayoutView="100" workbookViewId="0">
      <selection activeCell="A13" sqref="A1:XFD1048576"/>
    </sheetView>
  </sheetViews>
  <sheetFormatPr defaultRowHeight="15" x14ac:dyDescent="0.2"/>
  <cols>
    <col min="1" max="1" width="7.42578125" style="30" customWidth="1"/>
    <col min="2" max="2" width="30" style="30" customWidth="1"/>
    <col min="3" max="3" width="23.140625" style="30" customWidth="1"/>
    <col min="4" max="4" width="29.42578125" style="30" customWidth="1"/>
    <col min="5" max="6" width="9.140625" style="30"/>
    <col min="7" max="7" width="14.7109375" style="30" bestFit="1" customWidth="1"/>
    <col min="8" max="256" width="9.140625" style="30"/>
    <col min="257" max="257" width="4.140625" style="30" customWidth="1"/>
    <col min="258" max="258" width="30" style="30" customWidth="1"/>
    <col min="259" max="259" width="29.42578125" style="30" customWidth="1"/>
    <col min="260" max="260" width="27.140625" style="30" customWidth="1"/>
    <col min="261" max="512" width="9.140625" style="30"/>
    <col min="513" max="513" width="4.140625" style="30" customWidth="1"/>
    <col min="514" max="514" width="30" style="30" customWidth="1"/>
    <col min="515" max="515" width="29.42578125" style="30" customWidth="1"/>
    <col min="516" max="516" width="27.140625" style="30" customWidth="1"/>
    <col min="517" max="768" width="9.140625" style="30"/>
    <col min="769" max="769" width="4.140625" style="30" customWidth="1"/>
    <col min="770" max="770" width="30" style="30" customWidth="1"/>
    <col min="771" max="771" width="29.42578125" style="30" customWidth="1"/>
    <col min="772" max="772" width="27.140625" style="30" customWidth="1"/>
    <col min="773" max="1024" width="9.140625" style="30"/>
    <col min="1025" max="1025" width="4.140625" style="30" customWidth="1"/>
    <col min="1026" max="1026" width="30" style="30" customWidth="1"/>
    <col min="1027" max="1027" width="29.42578125" style="30" customWidth="1"/>
    <col min="1028" max="1028" width="27.140625" style="30" customWidth="1"/>
    <col min="1029" max="1280" width="9.140625" style="30"/>
    <col min="1281" max="1281" width="4.140625" style="30" customWidth="1"/>
    <col min="1282" max="1282" width="30" style="30" customWidth="1"/>
    <col min="1283" max="1283" width="29.42578125" style="30" customWidth="1"/>
    <col min="1284" max="1284" width="27.140625" style="30" customWidth="1"/>
    <col min="1285" max="1536" width="9.140625" style="30"/>
    <col min="1537" max="1537" width="4.140625" style="30" customWidth="1"/>
    <col min="1538" max="1538" width="30" style="30" customWidth="1"/>
    <col min="1539" max="1539" width="29.42578125" style="30" customWidth="1"/>
    <col min="1540" max="1540" width="27.140625" style="30" customWidth="1"/>
    <col min="1541" max="1792" width="9.140625" style="30"/>
    <col min="1793" max="1793" width="4.140625" style="30" customWidth="1"/>
    <col min="1794" max="1794" width="30" style="30" customWidth="1"/>
    <col min="1795" max="1795" width="29.42578125" style="30" customWidth="1"/>
    <col min="1796" max="1796" width="27.140625" style="30" customWidth="1"/>
    <col min="1797" max="2048" width="9.140625" style="30"/>
    <col min="2049" max="2049" width="4.140625" style="30" customWidth="1"/>
    <col min="2050" max="2050" width="30" style="30" customWidth="1"/>
    <col min="2051" max="2051" width="29.42578125" style="30" customWidth="1"/>
    <col min="2052" max="2052" width="27.140625" style="30" customWidth="1"/>
    <col min="2053" max="2304" width="9.140625" style="30"/>
    <col min="2305" max="2305" width="4.140625" style="30" customWidth="1"/>
    <col min="2306" max="2306" width="30" style="30" customWidth="1"/>
    <col min="2307" max="2307" width="29.42578125" style="30" customWidth="1"/>
    <col min="2308" max="2308" width="27.140625" style="30" customWidth="1"/>
    <col min="2309" max="2560" width="9.140625" style="30"/>
    <col min="2561" max="2561" width="4.140625" style="30" customWidth="1"/>
    <col min="2562" max="2562" width="30" style="30" customWidth="1"/>
    <col min="2563" max="2563" width="29.42578125" style="30" customWidth="1"/>
    <col min="2564" max="2564" width="27.140625" style="30" customWidth="1"/>
    <col min="2565" max="2816" width="9.140625" style="30"/>
    <col min="2817" max="2817" width="4.140625" style="30" customWidth="1"/>
    <col min="2818" max="2818" width="30" style="30" customWidth="1"/>
    <col min="2819" max="2819" width="29.42578125" style="30" customWidth="1"/>
    <col min="2820" max="2820" width="27.140625" style="30" customWidth="1"/>
    <col min="2821" max="3072" width="9.140625" style="30"/>
    <col min="3073" max="3073" width="4.140625" style="30" customWidth="1"/>
    <col min="3074" max="3074" width="30" style="30" customWidth="1"/>
    <col min="3075" max="3075" width="29.42578125" style="30" customWidth="1"/>
    <col min="3076" max="3076" width="27.140625" style="30" customWidth="1"/>
    <col min="3077" max="3328" width="9.140625" style="30"/>
    <col min="3329" max="3329" width="4.140625" style="30" customWidth="1"/>
    <col min="3330" max="3330" width="30" style="30" customWidth="1"/>
    <col min="3331" max="3331" width="29.42578125" style="30" customWidth="1"/>
    <col min="3332" max="3332" width="27.140625" style="30" customWidth="1"/>
    <col min="3333" max="3584" width="9.140625" style="30"/>
    <col min="3585" max="3585" width="4.140625" style="30" customWidth="1"/>
    <col min="3586" max="3586" width="30" style="30" customWidth="1"/>
    <col min="3587" max="3587" width="29.42578125" style="30" customWidth="1"/>
    <col min="3588" max="3588" width="27.140625" style="30" customWidth="1"/>
    <col min="3589" max="3840" width="9.140625" style="30"/>
    <col min="3841" max="3841" width="4.140625" style="30" customWidth="1"/>
    <col min="3842" max="3842" width="30" style="30" customWidth="1"/>
    <col min="3843" max="3843" width="29.42578125" style="30" customWidth="1"/>
    <col min="3844" max="3844" width="27.140625" style="30" customWidth="1"/>
    <col min="3845" max="4096" width="9.140625" style="30"/>
    <col min="4097" max="4097" width="4.140625" style="30" customWidth="1"/>
    <col min="4098" max="4098" width="30" style="30" customWidth="1"/>
    <col min="4099" max="4099" width="29.42578125" style="30" customWidth="1"/>
    <col min="4100" max="4100" width="27.140625" style="30" customWidth="1"/>
    <col min="4101" max="4352" width="9.140625" style="30"/>
    <col min="4353" max="4353" width="4.140625" style="30" customWidth="1"/>
    <col min="4354" max="4354" width="30" style="30" customWidth="1"/>
    <col min="4355" max="4355" width="29.42578125" style="30" customWidth="1"/>
    <col min="4356" max="4356" width="27.140625" style="30" customWidth="1"/>
    <col min="4357" max="4608" width="9.140625" style="30"/>
    <col min="4609" max="4609" width="4.140625" style="30" customWidth="1"/>
    <col min="4610" max="4610" width="30" style="30" customWidth="1"/>
    <col min="4611" max="4611" width="29.42578125" style="30" customWidth="1"/>
    <col min="4612" max="4612" width="27.140625" style="30" customWidth="1"/>
    <col min="4613" max="4864" width="9.140625" style="30"/>
    <col min="4865" max="4865" width="4.140625" style="30" customWidth="1"/>
    <col min="4866" max="4866" width="30" style="30" customWidth="1"/>
    <col min="4867" max="4867" width="29.42578125" style="30" customWidth="1"/>
    <col min="4868" max="4868" width="27.140625" style="30" customWidth="1"/>
    <col min="4869" max="5120" width="9.140625" style="30"/>
    <col min="5121" max="5121" width="4.140625" style="30" customWidth="1"/>
    <col min="5122" max="5122" width="30" style="30" customWidth="1"/>
    <col min="5123" max="5123" width="29.42578125" style="30" customWidth="1"/>
    <col min="5124" max="5124" width="27.140625" style="30" customWidth="1"/>
    <col min="5125" max="5376" width="9.140625" style="30"/>
    <col min="5377" max="5377" width="4.140625" style="30" customWidth="1"/>
    <col min="5378" max="5378" width="30" style="30" customWidth="1"/>
    <col min="5379" max="5379" width="29.42578125" style="30" customWidth="1"/>
    <col min="5380" max="5380" width="27.140625" style="30" customWidth="1"/>
    <col min="5381" max="5632" width="9.140625" style="30"/>
    <col min="5633" max="5633" width="4.140625" style="30" customWidth="1"/>
    <col min="5634" max="5634" width="30" style="30" customWidth="1"/>
    <col min="5635" max="5635" width="29.42578125" style="30" customWidth="1"/>
    <col min="5636" max="5636" width="27.140625" style="30" customWidth="1"/>
    <col min="5637" max="5888" width="9.140625" style="30"/>
    <col min="5889" max="5889" width="4.140625" style="30" customWidth="1"/>
    <col min="5890" max="5890" width="30" style="30" customWidth="1"/>
    <col min="5891" max="5891" width="29.42578125" style="30" customWidth="1"/>
    <col min="5892" max="5892" width="27.140625" style="30" customWidth="1"/>
    <col min="5893" max="6144" width="9.140625" style="30"/>
    <col min="6145" max="6145" width="4.140625" style="30" customWidth="1"/>
    <col min="6146" max="6146" width="30" style="30" customWidth="1"/>
    <col min="6147" max="6147" width="29.42578125" style="30" customWidth="1"/>
    <col min="6148" max="6148" width="27.140625" style="30" customWidth="1"/>
    <col min="6149" max="6400" width="9.140625" style="30"/>
    <col min="6401" max="6401" width="4.140625" style="30" customWidth="1"/>
    <col min="6402" max="6402" width="30" style="30" customWidth="1"/>
    <col min="6403" max="6403" width="29.42578125" style="30" customWidth="1"/>
    <col min="6404" max="6404" width="27.140625" style="30" customWidth="1"/>
    <col min="6405" max="6656" width="9.140625" style="30"/>
    <col min="6657" max="6657" width="4.140625" style="30" customWidth="1"/>
    <col min="6658" max="6658" width="30" style="30" customWidth="1"/>
    <col min="6659" max="6659" width="29.42578125" style="30" customWidth="1"/>
    <col min="6660" max="6660" width="27.140625" style="30" customWidth="1"/>
    <col min="6661" max="6912" width="9.140625" style="30"/>
    <col min="6913" max="6913" width="4.140625" style="30" customWidth="1"/>
    <col min="6914" max="6914" width="30" style="30" customWidth="1"/>
    <col min="6915" max="6915" width="29.42578125" style="30" customWidth="1"/>
    <col min="6916" max="6916" width="27.140625" style="30" customWidth="1"/>
    <col min="6917" max="7168" width="9.140625" style="30"/>
    <col min="7169" max="7169" width="4.140625" style="30" customWidth="1"/>
    <col min="7170" max="7170" width="30" style="30" customWidth="1"/>
    <col min="7171" max="7171" width="29.42578125" style="30" customWidth="1"/>
    <col min="7172" max="7172" width="27.140625" style="30" customWidth="1"/>
    <col min="7173" max="7424" width="9.140625" style="30"/>
    <col min="7425" max="7425" width="4.140625" style="30" customWidth="1"/>
    <col min="7426" max="7426" width="30" style="30" customWidth="1"/>
    <col min="7427" max="7427" width="29.42578125" style="30" customWidth="1"/>
    <col min="7428" max="7428" width="27.140625" style="30" customWidth="1"/>
    <col min="7429" max="7680" width="9.140625" style="30"/>
    <col min="7681" max="7681" width="4.140625" style="30" customWidth="1"/>
    <col min="7682" max="7682" width="30" style="30" customWidth="1"/>
    <col min="7683" max="7683" width="29.42578125" style="30" customWidth="1"/>
    <col min="7684" max="7684" width="27.140625" style="30" customWidth="1"/>
    <col min="7685" max="7936" width="9.140625" style="30"/>
    <col min="7937" max="7937" width="4.140625" style="30" customWidth="1"/>
    <col min="7938" max="7938" width="30" style="30" customWidth="1"/>
    <col min="7939" max="7939" width="29.42578125" style="30" customWidth="1"/>
    <col min="7940" max="7940" width="27.140625" style="30" customWidth="1"/>
    <col min="7941" max="8192" width="9.140625" style="30"/>
    <col min="8193" max="8193" width="4.140625" style="30" customWidth="1"/>
    <col min="8194" max="8194" width="30" style="30" customWidth="1"/>
    <col min="8195" max="8195" width="29.42578125" style="30" customWidth="1"/>
    <col min="8196" max="8196" width="27.140625" style="30" customWidth="1"/>
    <col min="8197" max="8448" width="9.140625" style="30"/>
    <col min="8449" max="8449" width="4.140625" style="30" customWidth="1"/>
    <col min="8450" max="8450" width="30" style="30" customWidth="1"/>
    <col min="8451" max="8451" width="29.42578125" style="30" customWidth="1"/>
    <col min="8452" max="8452" width="27.140625" style="30" customWidth="1"/>
    <col min="8453" max="8704" width="9.140625" style="30"/>
    <col min="8705" max="8705" width="4.140625" style="30" customWidth="1"/>
    <col min="8706" max="8706" width="30" style="30" customWidth="1"/>
    <col min="8707" max="8707" width="29.42578125" style="30" customWidth="1"/>
    <col min="8708" max="8708" width="27.140625" style="30" customWidth="1"/>
    <col min="8709" max="8960" width="9.140625" style="30"/>
    <col min="8961" max="8961" width="4.140625" style="30" customWidth="1"/>
    <col min="8962" max="8962" width="30" style="30" customWidth="1"/>
    <col min="8963" max="8963" width="29.42578125" style="30" customWidth="1"/>
    <col min="8964" max="8964" width="27.140625" style="30" customWidth="1"/>
    <col min="8965" max="9216" width="9.140625" style="30"/>
    <col min="9217" max="9217" width="4.140625" style="30" customWidth="1"/>
    <col min="9218" max="9218" width="30" style="30" customWidth="1"/>
    <col min="9219" max="9219" width="29.42578125" style="30" customWidth="1"/>
    <col min="9220" max="9220" width="27.140625" style="30" customWidth="1"/>
    <col min="9221" max="9472" width="9.140625" style="30"/>
    <col min="9473" max="9473" width="4.140625" style="30" customWidth="1"/>
    <col min="9474" max="9474" width="30" style="30" customWidth="1"/>
    <col min="9475" max="9475" width="29.42578125" style="30" customWidth="1"/>
    <col min="9476" max="9476" width="27.140625" style="30" customWidth="1"/>
    <col min="9477" max="9728" width="9.140625" style="30"/>
    <col min="9729" max="9729" width="4.140625" style="30" customWidth="1"/>
    <col min="9730" max="9730" width="30" style="30" customWidth="1"/>
    <col min="9731" max="9731" width="29.42578125" style="30" customWidth="1"/>
    <col min="9732" max="9732" width="27.140625" style="30" customWidth="1"/>
    <col min="9733" max="9984" width="9.140625" style="30"/>
    <col min="9985" max="9985" width="4.140625" style="30" customWidth="1"/>
    <col min="9986" max="9986" width="30" style="30" customWidth="1"/>
    <col min="9987" max="9987" width="29.42578125" style="30" customWidth="1"/>
    <col min="9988" max="9988" width="27.140625" style="30" customWidth="1"/>
    <col min="9989" max="10240" width="9.140625" style="30"/>
    <col min="10241" max="10241" width="4.140625" style="30" customWidth="1"/>
    <col min="10242" max="10242" width="30" style="30" customWidth="1"/>
    <col min="10243" max="10243" width="29.42578125" style="30" customWidth="1"/>
    <col min="10244" max="10244" width="27.140625" style="30" customWidth="1"/>
    <col min="10245" max="10496" width="9.140625" style="30"/>
    <col min="10497" max="10497" width="4.140625" style="30" customWidth="1"/>
    <col min="10498" max="10498" width="30" style="30" customWidth="1"/>
    <col min="10499" max="10499" width="29.42578125" style="30" customWidth="1"/>
    <col min="10500" max="10500" width="27.140625" style="30" customWidth="1"/>
    <col min="10501" max="10752" width="9.140625" style="30"/>
    <col min="10753" max="10753" width="4.140625" style="30" customWidth="1"/>
    <col min="10754" max="10754" width="30" style="30" customWidth="1"/>
    <col min="10755" max="10755" width="29.42578125" style="30" customWidth="1"/>
    <col min="10756" max="10756" width="27.140625" style="30" customWidth="1"/>
    <col min="10757" max="11008" width="9.140625" style="30"/>
    <col min="11009" max="11009" width="4.140625" style="30" customWidth="1"/>
    <col min="11010" max="11010" width="30" style="30" customWidth="1"/>
    <col min="11011" max="11011" width="29.42578125" style="30" customWidth="1"/>
    <col min="11012" max="11012" width="27.140625" style="30" customWidth="1"/>
    <col min="11013" max="11264" width="9.140625" style="30"/>
    <col min="11265" max="11265" width="4.140625" style="30" customWidth="1"/>
    <col min="11266" max="11266" width="30" style="30" customWidth="1"/>
    <col min="11267" max="11267" width="29.42578125" style="30" customWidth="1"/>
    <col min="11268" max="11268" width="27.140625" style="30" customWidth="1"/>
    <col min="11269" max="11520" width="9.140625" style="30"/>
    <col min="11521" max="11521" width="4.140625" style="30" customWidth="1"/>
    <col min="11522" max="11522" width="30" style="30" customWidth="1"/>
    <col min="11523" max="11523" width="29.42578125" style="30" customWidth="1"/>
    <col min="11524" max="11524" width="27.140625" style="30" customWidth="1"/>
    <col min="11525" max="11776" width="9.140625" style="30"/>
    <col min="11777" max="11777" width="4.140625" style="30" customWidth="1"/>
    <col min="11778" max="11778" width="30" style="30" customWidth="1"/>
    <col min="11779" max="11779" width="29.42578125" style="30" customWidth="1"/>
    <col min="11780" max="11780" width="27.140625" style="30" customWidth="1"/>
    <col min="11781" max="12032" width="9.140625" style="30"/>
    <col min="12033" max="12033" width="4.140625" style="30" customWidth="1"/>
    <col min="12034" max="12034" width="30" style="30" customWidth="1"/>
    <col min="12035" max="12035" width="29.42578125" style="30" customWidth="1"/>
    <col min="12036" max="12036" width="27.140625" style="30" customWidth="1"/>
    <col min="12037" max="12288" width="9.140625" style="30"/>
    <col min="12289" max="12289" width="4.140625" style="30" customWidth="1"/>
    <col min="12290" max="12290" width="30" style="30" customWidth="1"/>
    <col min="12291" max="12291" width="29.42578125" style="30" customWidth="1"/>
    <col min="12292" max="12292" width="27.140625" style="30" customWidth="1"/>
    <col min="12293" max="12544" width="9.140625" style="30"/>
    <col min="12545" max="12545" width="4.140625" style="30" customWidth="1"/>
    <col min="12546" max="12546" width="30" style="30" customWidth="1"/>
    <col min="12547" max="12547" width="29.42578125" style="30" customWidth="1"/>
    <col min="12548" max="12548" width="27.140625" style="30" customWidth="1"/>
    <col min="12549" max="12800" width="9.140625" style="30"/>
    <col min="12801" max="12801" width="4.140625" style="30" customWidth="1"/>
    <col min="12802" max="12802" width="30" style="30" customWidth="1"/>
    <col min="12803" max="12803" width="29.42578125" style="30" customWidth="1"/>
    <col min="12804" max="12804" width="27.140625" style="30" customWidth="1"/>
    <col min="12805" max="13056" width="9.140625" style="30"/>
    <col min="13057" max="13057" width="4.140625" style="30" customWidth="1"/>
    <col min="13058" max="13058" width="30" style="30" customWidth="1"/>
    <col min="13059" max="13059" width="29.42578125" style="30" customWidth="1"/>
    <col min="13060" max="13060" width="27.140625" style="30" customWidth="1"/>
    <col min="13061" max="13312" width="9.140625" style="30"/>
    <col min="13313" max="13313" width="4.140625" style="30" customWidth="1"/>
    <col min="13314" max="13314" width="30" style="30" customWidth="1"/>
    <col min="13315" max="13315" width="29.42578125" style="30" customWidth="1"/>
    <col min="13316" max="13316" width="27.140625" style="30" customWidth="1"/>
    <col min="13317" max="13568" width="9.140625" style="30"/>
    <col min="13569" max="13569" width="4.140625" style="30" customWidth="1"/>
    <col min="13570" max="13570" width="30" style="30" customWidth="1"/>
    <col min="13571" max="13571" width="29.42578125" style="30" customWidth="1"/>
    <col min="13572" max="13572" width="27.140625" style="30" customWidth="1"/>
    <col min="13573" max="13824" width="9.140625" style="30"/>
    <col min="13825" max="13825" width="4.140625" style="30" customWidth="1"/>
    <col min="13826" max="13826" width="30" style="30" customWidth="1"/>
    <col min="13827" max="13827" width="29.42578125" style="30" customWidth="1"/>
    <col min="13828" max="13828" width="27.140625" style="30" customWidth="1"/>
    <col min="13829" max="14080" width="9.140625" style="30"/>
    <col min="14081" max="14081" width="4.140625" style="30" customWidth="1"/>
    <col min="14082" max="14082" width="30" style="30" customWidth="1"/>
    <col min="14083" max="14083" width="29.42578125" style="30" customWidth="1"/>
    <col min="14084" max="14084" width="27.140625" style="30" customWidth="1"/>
    <col min="14085" max="14336" width="9.140625" style="30"/>
    <col min="14337" max="14337" width="4.140625" style="30" customWidth="1"/>
    <col min="14338" max="14338" width="30" style="30" customWidth="1"/>
    <col min="14339" max="14339" width="29.42578125" style="30" customWidth="1"/>
    <col min="14340" max="14340" width="27.140625" style="30" customWidth="1"/>
    <col min="14341" max="14592" width="9.140625" style="30"/>
    <col min="14593" max="14593" width="4.140625" style="30" customWidth="1"/>
    <col min="14594" max="14594" width="30" style="30" customWidth="1"/>
    <col min="14595" max="14595" width="29.42578125" style="30" customWidth="1"/>
    <col min="14596" max="14596" width="27.140625" style="30" customWidth="1"/>
    <col min="14597" max="14848" width="9.140625" style="30"/>
    <col min="14849" max="14849" width="4.140625" style="30" customWidth="1"/>
    <col min="14850" max="14850" width="30" style="30" customWidth="1"/>
    <col min="14851" max="14851" width="29.42578125" style="30" customWidth="1"/>
    <col min="14852" max="14852" width="27.140625" style="30" customWidth="1"/>
    <col min="14853" max="15104" width="9.140625" style="30"/>
    <col min="15105" max="15105" width="4.140625" style="30" customWidth="1"/>
    <col min="15106" max="15106" width="30" style="30" customWidth="1"/>
    <col min="15107" max="15107" width="29.42578125" style="30" customWidth="1"/>
    <col min="15108" max="15108" width="27.140625" style="30" customWidth="1"/>
    <col min="15109" max="15360" width="9.140625" style="30"/>
    <col min="15361" max="15361" width="4.140625" style="30" customWidth="1"/>
    <col min="15362" max="15362" width="30" style="30" customWidth="1"/>
    <col min="15363" max="15363" width="29.42578125" style="30" customWidth="1"/>
    <col min="15364" max="15364" width="27.140625" style="30" customWidth="1"/>
    <col min="15365" max="15616" width="9.140625" style="30"/>
    <col min="15617" max="15617" width="4.140625" style="30" customWidth="1"/>
    <col min="15618" max="15618" width="30" style="30" customWidth="1"/>
    <col min="15619" max="15619" width="29.42578125" style="30" customWidth="1"/>
    <col min="15620" max="15620" width="27.140625" style="30" customWidth="1"/>
    <col min="15621" max="15872" width="9.140625" style="30"/>
    <col min="15873" max="15873" width="4.140625" style="30" customWidth="1"/>
    <col min="15874" max="15874" width="30" style="30" customWidth="1"/>
    <col min="15875" max="15875" width="29.42578125" style="30" customWidth="1"/>
    <col min="15876" max="15876" width="27.140625" style="30" customWidth="1"/>
    <col min="15877" max="16128" width="9.140625" style="30"/>
    <col min="16129" max="16129" width="4.140625" style="30" customWidth="1"/>
    <col min="16130" max="16130" width="30" style="30" customWidth="1"/>
    <col min="16131" max="16131" width="29.42578125" style="30" customWidth="1"/>
    <col min="16132" max="16132" width="27.140625" style="30" customWidth="1"/>
    <col min="16133" max="16384" width="9.140625" style="30"/>
  </cols>
  <sheetData>
    <row r="1" spans="1:4" ht="7.5" customHeight="1" x14ac:dyDescent="0.2"/>
    <row r="2" spans="1:4" ht="33.75" customHeight="1" x14ac:dyDescent="0.2">
      <c r="B2" s="269" t="s">
        <v>36</v>
      </c>
      <c r="C2" s="269"/>
      <c r="D2" s="269"/>
    </row>
    <row r="3" spans="1:4" ht="7.5" customHeight="1" x14ac:dyDescent="0.2"/>
    <row r="4" spans="1:4" ht="15.75" x14ac:dyDescent="0.25">
      <c r="B4" s="31" t="s">
        <v>26</v>
      </c>
      <c r="C4" s="270" t="s">
        <v>61</v>
      </c>
      <c r="D4" s="271"/>
    </row>
    <row r="5" spans="1:4" ht="7.5" customHeight="1" x14ac:dyDescent="0.25">
      <c r="B5" s="32"/>
      <c r="C5" s="32"/>
    </row>
    <row r="6" spans="1:4" ht="48.75" customHeight="1" x14ac:dyDescent="0.2">
      <c r="B6" s="33" t="s">
        <v>27</v>
      </c>
      <c r="C6" s="272" t="s">
        <v>35</v>
      </c>
      <c r="D6" s="273"/>
    </row>
    <row r="7" spans="1:4" ht="7.5" customHeight="1" x14ac:dyDescent="0.25">
      <c r="B7" s="32"/>
      <c r="C7" s="32"/>
    </row>
    <row r="8" spans="1:4" ht="15.75" x14ac:dyDescent="0.25">
      <c r="B8" s="274" t="s">
        <v>28</v>
      </c>
      <c r="C8" s="277"/>
      <c r="D8" s="278"/>
    </row>
    <row r="9" spans="1:4" ht="31.5" customHeight="1" x14ac:dyDescent="0.25">
      <c r="B9" s="275"/>
      <c r="C9" s="279" t="s">
        <v>145</v>
      </c>
      <c r="D9" s="280"/>
    </row>
    <row r="10" spans="1:4" ht="15.75" x14ac:dyDescent="0.25">
      <c r="B10" s="276"/>
      <c r="C10" s="281"/>
      <c r="D10" s="282"/>
    </row>
    <row r="11" spans="1:4" ht="7.5" customHeight="1" x14ac:dyDescent="0.25">
      <c r="B11" s="32"/>
      <c r="C11" s="32"/>
    </row>
    <row r="12" spans="1:4" ht="15.75" x14ac:dyDescent="0.25">
      <c r="B12" s="31" t="s">
        <v>29</v>
      </c>
      <c r="C12" s="257" t="s">
        <v>37</v>
      </c>
      <c r="D12" s="258"/>
    </row>
    <row r="13" spans="1:4" ht="15" customHeight="1" x14ac:dyDescent="0.2"/>
    <row r="14" spans="1:4" ht="15.75" x14ac:dyDescent="0.25">
      <c r="B14" s="259" t="s">
        <v>30</v>
      </c>
      <c r="C14" s="259"/>
      <c r="D14" s="259"/>
    </row>
    <row r="15" spans="1:4" ht="15" customHeight="1" x14ac:dyDescent="0.2"/>
    <row r="16" spans="1:4" s="36" customFormat="1" ht="24.95" customHeight="1" x14ac:dyDescent="0.25">
      <c r="A16" s="34" t="s">
        <v>20</v>
      </c>
      <c r="B16" s="260" t="s">
        <v>11</v>
      </c>
      <c r="C16" s="261"/>
      <c r="D16" s="35">
        <f>SUM(D17:D21)</f>
        <v>0</v>
      </c>
    </row>
    <row r="17" spans="1:7" s="41" customFormat="1" ht="24.95" customHeight="1" x14ac:dyDescent="0.25">
      <c r="A17" s="37" t="s">
        <v>39</v>
      </c>
      <c r="B17" s="38" t="s">
        <v>44</v>
      </c>
      <c r="C17" s="39"/>
      <c r="D17" s="40">
        <f>'I.1. PRIPRAVLJALNA DELA'!F15</f>
        <v>0</v>
      </c>
    </row>
    <row r="18" spans="1:7" s="41" customFormat="1" ht="24.95" customHeight="1" x14ac:dyDescent="0.25">
      <c r="A18" s="37" t="s">
        <v>41</v>
      </c>
      <c r="B18" s="42" t="s">
        <v>0</v>
      </c>
      <c r="C18" s="43"/>
      <c r="D18" s="40">
        <f>'I.2. RUŠITVENA'!F41</f>
        <v>0</v>
      </c>
    </row>
    <row r="19" spans="1:7" s="41" customFormat="1" ht="24.95" customHeight="1" x14ac:dyDescent="0.25">
      <c r="A19" s="44" t="s">
        <v>42</v>
      </c>
      <c r="B19" s="45" t="s">
        <v>66</v>
      </c>
      <c r="C19" s="46"/>
      <c r="D19" s="40">
        <f>'I.3. ZIDARSKA DELA'!F19</f>
        <v>0</v>
      </c>
      <c r="G19" s="47"/>
    </row>
    <row r="20" spans="1:7" s="52" customFormat="1" ht="24.95" customHeight="1" x14ac:dyDescent="0.25">
      <c r="A20" s="48" t="s">
        <v>43</v>
      </c>
      <c r="B20" s="49" t="s">
        <v>16</v>
      </c>
      <c r="C20" s="50"/>
      <c r="D20" s="51">
        <f>'I.4.FASADERSKA DELA'!F36</f>
        <v>0</v>
      </c>
    </row>
    <row r="21" spans="1:7" s="41" customFormat="1" ht="24.95" customHeight="1" x14ac:dyDescent="0.25">
      <c r="A21" s="37" t="s">
        <v>9</v>
      </c>
      <c r="B21" s="53" t="s">
        <v>51</v>
      </c>
      <c r="C21" s="43"/>
      <c r="D21" s="40">
        <f>'I.5. ODER'!F11</f>
        <v>0</v>
      </c>
      <c r="G21" s="47"/>
    </row>
    <row r="22" spans="1:7" s="36" customFormat="1" ht="24.95" customHeight="1" x14ac:dyDescent="0.25">
      <c r="A22" s="34" t="s">
        <v>21</v>
      </c>
      <c r="B22" s="262" t="s">
        <v>12</v>
      </c>
      <c r="C22" s="263"/>
      <c r="D22" s="35">
        <f>SUM(D23:D27)</f>
        <v>0</v>
      </c>
    </row>
    <row r="23" spans="1:7" s="41" customFormat="1" ht="24.95" customHeight="1" x14ac:dyDescent="0.25">
      <c r="A23" s="54" t="s">
        <v>39</v>
      </c>
      <c r="B23" s="55" t="s">
        <v>25</v>
      </c>
      <c r="C23" s="56"/>
      <c r="D23" s="57">
        <f>'II.1. KROVSKO-KLEPARSKA DELA'!F19</f>
        <v>0</v>
      </c>
    </row>
    <row r="24" spans="1:7" s="41" customFormat="1" ht="24.95" customHeight="1" x14ac:dyDescent="0.25">
      <c r="A24" s="54" t="s">
        <v>42</v>
      </c>
      <c r="B24" s="42" t="s">
        <v>24</v>
      </c>
      <c r="C24" s="58"/>
      <c r="D24" s="57">
        <f>'II.3. KLJUČAVNIČARSKA DELA'!F13</f>
        <v>0</v>
      </c>
    </row>
    <row r="25" spans="1:7" s="41" customFormat="1" ht="24.95" customHeight="1" x14ac:dyDescent="0.25">
      <c r="A25" s="54" t="s">
        <v>43</v>
      </c>
      <c r="B25" s="42" t="s">
        <v>17</v>
      </c>
      <c r="C25" s="58"/>
      <c r="D25" s="57">
        <f>'II.4. SLIKOPLESKARSKA DELA'!F15</f>
        <v>0</v>
      </c>
    </row>
    <row r="26" spans="1:7" s="41" customFormat="1" ht="24.95" customHeight="1" x14ac:dyDescent="0.25">
      <c r="A26" s="54" t="s">
        <v>9</v>
      </c>
      <c r="B26" s="59" t="s">
        <v>23</v>
      </c>
      <c r="C26" s="60"/>
      <c r="D26" s="57">
        <f>'II.5. TLAKARSKA DELA'!F11</f>
        <v>0</v>
      </c>
    </row>
    <row r="27" spans="1:7" s="41" customFormat="1" ht="24.95" customHeight="1" x14ac:dyDescent="0.25">
      <c r="A27" s="54" t="s">
        <v>2</v>
      </c>
      <c r="B27" s="61" t="s">
        <v>50</v>
      </c>
      <c r="C27" s="62"/>
      <c r="D27" s="57">
        <f>'II.6. KERAMIČARSKA DELA'!F13</f>
        <v>0</v>
      </c>
    </row>
    <row r="28" spans="1:7" s="36" customFormat="1" ht="24.95" customHeight="1" x14ac:dyDescent="0.25">
      <c r="A28" s="63" t="s">
        <v>40</v>
      </c>
      <c r="B28" s="254" t="s">
        <v>22</v>
      </c>
      <c r="C28" s="255"/>
      <c r="D28" s="64">
        <f>SUM(D29)</f>
        <v>0</v>
      </c>
    </row>
    <row r="29" spans="1:7" s="52" customFormat="1" ht="24.95" customHeight="1" x14ac:dyDescent="0.25">
      <c r="A29" s="65" t="s">
        <v>39</v>
      </c>
      <c r="B29" s="66" t="s">
        <v>38</v>
      </c>
      <c r="C29" s="67"/>
      <c r="D29" s="68">
        <f>'III.1.SVETILA'!F11</f>
        <v>0</v>
      </c>
    </row>
    <row r="30" spans="1:7" s="36" customFormat="1" ht="24.95" customHeight="1" x14ac:dyDescent="0.25">
      <c r="A30" s="63" t="s">
        <v>48</v>
      </c>
      <c r="B30" s="254" t="s">
        <v>47</v>
      </c>
      <c r="C30" s="255"/>
      <c r="D30" s="64">
        <f>SUM(D31)</f>
        <v>0</v>
      </c>
    </row>
    <row r="31" spans="1:7" s="41" customFormat="1" ht="24.95" customHeight="1" x14ac:dyDescent="0.25">
      <c r="A31" s="54" t="s">
        <v>39</v>
      </c>
      <c r="B31" s="69" t="s">
        <v>47</v>
      </c>
      <c r="C31" s="56"/>
      <c r="D31" s="57">
        <f>'IV.1.OSTALA DELA'!F11</f>
        <v>0</v>
      </c>
    </row>
    <row r="32" spans="1:7" s="74" customFormat="1" ht="24.95" customHeight="1" x14ac:dyDescent="0.25">
      <c r="A32" s="70"/>
      <c r="B32" s="71" t="s">
        <v>31</v>
      </c>
      <c r="C32" s="72"/>
      <c r="D32" s="73">
        <f>D30+D28+D22+D16</f>
        <v>0</v>
      </c>
    </row>
    <row r="33" spans="1:4" s="41" customFormat="1" ht="24.95" customHeight="1" x14ac:dyDescent="0.25">
      <c r="A33" s="264" t="s">
        <v>32</v>
      </c>
      <c r="B33" s="265"/>
      <c r="C33" s="75">
        <v>0.22</v>
      </c>
      <c r="D33" s="76">
        <f>D32*0.22</f>
        <v>0</v>
      </c>
    </row>
    <row r="34" spans="1:4" s="41" customFormat="1" ht="24.95" customHeight="1" thickBot="1" x14ac:dyDescent="0.3">
      <c r="A34" s="266" t="s">
        <v>33</v>
      </c>
      <c r="B34" s="267"/>
      <c r="C34" s="268"/>
      <c r="D34" s="77">
        <f>SUM(D32:D33)</f>
        <v>0</v>
      </c>
    </row>
    <row r="35" spans="1:4" ht="15.75" thickTop="1" x14ac:dyDescent="0.2"/>
    <row r="36" spans="1:4" ht="34.5" customHeight="1" x14ac:dyDescent="0.2">
      <c r="B36" s="256" t="s">
        <v>34</v>
      </c>
      <c r="C36" s="256"/>
      <c r="D36" s="256"/>
    </row>
  </sheetData>
  <sheetProtection algorithmName="SHA-512" hashValue="dnOogYJaiCxbEKosO2CPl4Ikp9QNNe8iAMjNavxh39mKmyYNwjSKolJi6UNCGi5yoyKM8VMD1lObpbu/X15ozA==" saltValue="eF4ma0ueFAYs4lgwS6lCzw==" spinCount="100000" sheet="1" objects="1" scenarios="1" selectLockedCells="1"/>
  <mergeCells count="14">
    <mergeCell ref="B2:D2"/>
    <mergeCell ref="C4:D4"/>
    <mergeCell ref="C6:D6"/>
    <mergeCell ref="B8:B10"/>
    <mergeCell ref="C8:D8"/>
    <mergeCell ref="C9:D9"/>
    <mergeCell ref="C10:D10"/>
    <mergeCell ref="B36:D36"/>
    <mergeCell ref="C12:D12"/>
    <mergeCell ref="B14:D14"/>
    <mergeCell ref="B16:C16"/>
    <mergeCell ref="B22:C22"/>
    <mergeCell ref="A33:B33"/>
    <mergeCell ref="A34:C34"/>
  </mergeCells>
  <phoneticPr fontId="6" type="noConversion"/>
  <pageMargins left="0.9055118110236221" right="0.70866141732283472" top="0.74803149606299213" bottom="0.86614173228346458" header="0.51181102362204722" footer="0.51181102362204722"/>
  <pageSetup paperSize="9" scale="91" orientation="portrait" cellComments="asDisplayed" r:id="rId1"/>
  <headerFooter alignWithMargins="0">
    <oddFooter>Stran &amp;P od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F781-F417-474B-85C5-27699E663831}">
  <sheetPr>
    <tabColor theme="5"/>
  </sheetPr>
  <dimension ref="A1:I23"/>
  <sheetViews>
    <sheetView showZeros="0" view="pageBreakPreview" zoomScaleNormal="100" zoomScaleSheetLayoutView="100" workbookViewId="0">
      <selection activeCell="E5" sqref="E5"/>
    </sheetView>
  </sheetViews>
  <sheetFormatPr defaultRowHeight="15" x14ac:dyDescent="0.2"/>
  <cols>
    <col min="1" max="1" width="4.140625" style="89" customWidth="1"/>
    <col min="2" max="2" width="42.85546875" style="90" customWidth="1"/>
    <col min="3" max="3" width="7.5703125" style="91" customWidth="1"/>
    <col min="4" max="4" width="8.28515625" style="127" bestFit="1" customWidth="1"/>
    <col min="5" max="5" width="8.85546875" style="138" bestFit="1" customWidth="1"/>
    <col min="6" max="6" width="12" style="128" bestFit="1" customWidth="1"/>
    <col min="7" max="16384" width="9.140625" style="88"/>
  </cols>
  <sheetData>
    <row r="1" spans="1:8" s="83" customFormat="1" ht="15.75" x14ac:dyDescent="0.25">
      <c r="A1" s="78" t="s">
        <v>21</v>
      </c>
      <c r="B1" s="79" t="s">
        <v>12</v>
      </c>
      <c r="C1" s="80"/>
      <c r="D1" s="112"/>
      <c r="E1" s="135"/>
      <c r="F1" s="113"/>
    </row>
    <row r="2" spans="1:8" s="83" customFormat="1" ht="15.75" x14ac:dyDescent="0.25">
      <c r="A2" s="78"/>
      <c r="B2" s="79"/>
      <c r="C2" s="80"/>
      <c r="D2" s="112"/>
      <c r="E2" s="135"/>
      <c r="F2" s="113"/>
    </row>
    <row r="3" spans="1:8" s="83" customFormat="1" ht="15.75" x14ac:dyDescent="0.25">
      <c r="A3" s="78" t="s">
        <v>9</v>
      </c>
      <c r="B3" s="79" t="s">
        <v>23</v>
      </c>
      <c r="C3" s="80"/>
      <c r="D3" s="112"/>
      <c r="E3" s="135"/>
      <c r="F3" s="113"/>
    </row>
    <row r="4" spans="1:8" s="83" customFormat="1" ht="15.75" x14ac:dyDescent="0.25">
      <c r="A4" s="78"/>
      <c r="B4" s="79"/>
      <c r="C4" s="80"/>
      <c r="D4" s="112"/>
      <c r="E4" s="135"/>
      <c r="F4" s="113"/>
    </row>
    <row r="5" spans="1:8" ht="71.25" customHeight="1" x14ac:dyDescent="0.2">
      <c r="A5" s="89" t="s">
        <v>39</v>
      </c>
      <c r="B5" s="126" t="s">
        <v>144</v>
      </c>
      <c r="C5" s="91" t="s">
        <v>5</v>
      </c>
      <c r="D5" s="127">
        <v>140</v>
      </c>
      <c r="F5" s="82">
        <f t="shared" ref="F5:F8" si="0">ROUND(E5*D5,2)</f>
        <v>0</v>
      </c>
    </row>
    <row r="6" spans="1:8" x14ac:dyDescent="0.2">
      <c r="F6" s="82">
        <f t="shared" si="0"/>
        <v>0</v>
      </c>
    </row>
    <row r="7" spans="1:8" ht="30" x14ac:dyDescent="0.2">
      <c r="A7" s="89" t="s">
        <v>41</v>
      </c>
      <c r="B7" s="90" t="s">
        <v>125</v>
      </c>
      <c r="C7" s="91" t="s">
        <v>15</v>
      </c>
      <c r="D7" s="127">
        <v>20</v>
      </c>
      <c r="F7" s="82">
        <f t="shared" si="0"/>
        <v>0</v>
      </c>
    </row>
    <row r="8" spans="1:8" x14ac:dyDescent="0.2">
      <c r="F8" s="82">
        <f t="shared" si="0"/>
        <v>0</v>
      </c>
    </row>
    <row r="9" spans="1:8" s="97" customFormat="1" ht="45" x14ac:dyDescent="0.2">
      <c r="A9" s="89" t="s">
        <v>42</v>
      </c>
      <c r="B9" s="93" t="s">
        <v>54</v>
      </c>
      <c r="C9" s="94">
        <v>0.05</v>
      </c>
      <c r="D9" s="95"/>
      <c r="E9" s="109"/>
      <c r="F9" s="96">
        <f>SUM(F5:F8)*C9</f>
        <v>0</v>
      </c>
    </row>
    <row r="10" spans="1:8" s="99" customFormat="1" x14ac:dyDescent="0.2">
      <c r="A10" s="84"/>
      <c r="B10" s="93"/>
      <c r="C10" s="86"/>
      <c r="D10" s="95"/>
      <c r="E10" s="14"/>
      <c r="F10" s="98"/>
    </row>
    <row r="11" spans="1:8" s="105" customFormat="1" ht="16.5" thickBot="1" x14ac:dyDescent="0.3">
      <c r="A11" s="100"/>
      <c r="B11" s="101" t="s">
        <v>55</v>
      </c>
      <c r="C11" s="102"/>
      <c r="D11" s="103"/>
      <c r="E11" s="110"/>
      <c r="F11" s="104">
        <f>SUM(F5:F10)</f>
        <v>0</v>
      </c>
      <c r="H11" s="187"/>
    </row>
    <row r="12" spans="1:8" ht="15.75" thickTop="1" x14ac:dyDescent="0.2"/>
    <row r="23" spans="9:9" x14ac:dyDescent="0.2">
      <c r="I23" s="99"/>
    </row>
  </sheetData>
  <sheetProtection algorithmName="SHA-512" hashValue="eKTv6cg2wbvI9X1wIQZ58QuLnklcCMSkTR0fR6lNjzWxYUz8YakX9IZLnx+aGviAe8FTn7v3h57V5p6MiHRyPA==" saltValue="b7QCASSmkQc4yFq2TzncbQ==" spinCount="100000" sheet="1" objects="1" scenarios="1" selectLockedCells="1"/>
  <pageMargins left="0.9055118110236221" right="0.70866141732283472" top="0.74803149606299213" bottom="0.86614173228346458" header="0.51181102362204722" footer="0.51181102362204722"/>
  <pageSetup paperSize="9" scale="91" orientation="portrait" cellComments="asDisplayed" r:id="rId1"/>
  <headerFooter alignWithMargins="0">
    <oddFooter>Stran &amp;P od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534AB-29B5-44B8-A3E2-0F80E229EE4F}">
  <sheetPr>
    <tabColor theme="5"/>
  </sheetPr>
  <dimension ref="A1:I23"/>
  <sheetViews>
    <sheetView showZeros="0" view="pageBreakPreview" topLeftCell="A7" zoomScaleNormal="100" zoomScaleSheetLayoutView="100" workbookViewId="0">
      <selection activeCell="E9" sqref="E9"/>
    </sheetView>
  </sheetViews>
  <sheetFormatPr defaultRowHeight="15" x14ac:dyDescent="0.2"/>
  <cols>
    <col min="1" max="1" width="4.140625" style="89" customWidth="1"/>
    <col min="2" max="2" width="42.85546875" style="126" customWidth="1"/>
    <col min="3" max="3" width="7.7109375" style="91" bestFit="1" customWidth="1"/>
    <col min="4" max="4" width="7" style="127" bestFit="1" customWidth="1"/>
    <col min="5" max="5" width="8.85546875" style="138" bestFit="1" customWidth="1"/>
    <col min="6" max="6" width="12" style="128" bestFit="1" customWidth="1"/>
    <col min="7" max="16384" width="9.140625" style="88"/>
  </cols>
  <sheetData>
    <row r="1" spans="1:8" s="83" customFormat="1" ht="15.75" x14ac:dyDescent="0.25">
      <c r="A1" s="78" t="s">
        <v>21</v>
      </c>
      <c r="B1" s="111" t="s">
        <v>12</v>
      </c>
      <c r="C1" s="80"/>
      <c r="D1" s="112"/>
      <c r="E1" s="135"/>
      <c r="F1" s="113"/>
    </row>
    <row r="2" spans="1:8" s="83" customFormat="1" ht="15.75" x14ac:dyDescent="0.25">
      <c r="A2" s="78"/>
      <c r="B2" s="111"/>
      <c r="C2" s="80"/>
      <c r="D2" s="112"/>
      <c r="E2" s="135"/>
      <c r="F2" s="113"/>
    </row>
    <row r="3" spans="1:8" s="83" customFormat="1" ht="15.75" x14ac:dyDescent="0.25">
      <c r="A3" s="78" t="s">
        <v>2</v>
      </c>
      <c r="B3" s="111" t="s">
        <v>50</v>
      </c>
      <c r="C3" s="80"/>
      <c r="D3" s="112"/>
      <c r="E3" s="135"/>
      <c r="F3" s="113"/>
    </row>
    <row r="4" spans="1:8" s="83" customFormat="1" ht="15.75" x14ac:dyDescent="0.25">
      <c r="A4" s="78"/>
      <c r="B4" s="111"/>
      <c r="C4" s="80"/>
      <c r="D4" s="112"/>
      <c r="E4" s="135"/>
      <c r="F4" s="113"/>
    </row>
    <row r="5" spans="1:8" ht="75" x14ac:dyDescent="0.2">
      <c r="A5" s="89" t="s">
        <v>39</v>
      </c>
      <c r="B5" s="126" t="s">
        <v>105</v>
      </c>
      <c r="C5" s="91" t="s">
        <v>5</v>
      </c>
      <c r="D5" s="127">
        <v>45</v>
      </c>
      <c r="F5" s="82">
        <f t="shared" ref="F5:F10" si="0">ROUND(E5*D5,2)</f>
        <v>0</v>
      </c>
    </row>
    <row r="6" spans="1:8" x14ac:dyDescent="0.2">
      <c r="F6" s="82">
        <f t="shared" si="0"/>
        <v>0</v>
      </c>
    </row>
    <row r="7" spans="1:8" ht="105" x14ac:dyDescent="0.2">
      <c r="A7" s="89" t="s">
        <v>41</v>
      </c>
      <c r="B7" s="126" t="s">
        <v>52</v>
      </c>
      <c r="C7" s="91" t="s">
        <v>15</v>
      </c>
      <c r="D7" s="127">
        <v>12</v>
      </c>
      <c r="F7" s="82">
        <f t="shared" si="0"/>
        <v>0</v>
      </c>
    </row>
    <row r="8" spans="1:8" x14ac:dyDescent="0.2">
      <c r="F8" s="82">
        <f t="shared" si="0"/>
        <v>0</v>
      </c>
    </row>
    <row r="9" spans="1:8" ht="45" x14ac:dyDescent="0.2">
      <c r="A9" s="89" t="s">
        <v>42</v>
      </c>
      <c r="B9" s="126" t="s">
        <v>106</v>
      </c>
      <c r="C9" s="91" t="s">
        <v>1</v>
      </c>
      <c r="D9" s="127">
        <v>10</v>
      </c>
      <c r="F9" s="82">
        <f t="shared" si="0"/>
        <v>0</v>
      </c>
    </row>
    <row r="10" spans="1:8" x14ac:dyDescent="0.2">
      <c r="F10" s="82">
        <f t="shared" si="0"/>
        <v>0</v>
      </c>
    </row>
    <row r="11" spans="1:8" s="97" customFormat="1" ht="60" x14ac:dyDescent="0.2">
      <c r="A11" s="89" t="s">
        <v>43</v>
      </c>
      <c r="B11" s="93" t="s">
        <v>57</v>
      </c>
      <c r="C11" s="94">
        <v>0.05</v>
      </c>
      <c r="D11" s="95"/>
      <c r="E11" s="109"/>
      <c r="F11" s="96">
        <f>SUM(F5:F10)*C11</f>
        <v>0</v>
      </c>
      <c r="H11" s="200"/>
    </row>
    <row r="12" spans="1:8" s="99" customFormat="1" x14ac:dyDescent="0.2">
      <c r="A12" s="84"/>
      <c r="B12" s="93"/>
      <c r="C12" s="86"/>
      <c r="D12" s="95"/>
      <c r="E12" s="14"/>
      <c r="F12" s="98"/>
    </row>
    <row r="13" spans="1:8" s="105" customFormat="1" ht="16.5" thickBot="1" x14ac:dyDescent="0.3">
      <c r="A13" s="100"/>
      <c r="B13" s="101" t="s">
        <v>56</v>
      </c>
      <c r="C13" s="102"/>
      <c r="D13" s="103"/>
      <c r="E13" s="110"/>
      <c r="F13" s="104">
        <f>SUM(F5:F12)</f>
        <v>0</v>
      </c>
    </row>
    <row r="14" spans="1:8" ht="15.75" thickTop="1" x14ac:dyDescent="0.2"/>
    <row r="23" spans="9:9" x14ac:dyDescent="0.2">
      <c r="I23" s="99"/>
    </row>
  </sheetData>
  <sheetProtection algorithmName="SHA-512" hashValue="NPpcte3do/zgoI+4yB/u0acUp6LJCBcT2bVPJ+yTWLaoetUEYa6r4/TkuDOd2ajydifE4gl29lP+Tbj6Q2BiOg==" saltValue="0nJUQdfc7UIYOr8ICAlyPQ==" spinCount="100000" sheet="1" objects="1" scenarios="1" selectLockedCells="1"/>
  <pageMargins left="0.9055118110236221" right="0.70866141732283472" top="0.74803149606299213" bottom="0.86614173228346458" header="0.51181102362204722" footer="0.51181102362204722"/>
  <pageSetup paperSize="9" scale="91" orientation="portrait" cellComments="asDisplayed" r:id="rId1"/>
  <headerFooter alignWithMargins="0">
    <oddFooter>Stran &amp;P od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49047-3762-48AF-90A1-44C8752491F8}">
  <sheetPr>
    <tabColor theme="9"/>
  </sheetPr>
  <dimension ref="A1:I23"/>
  <sheetViews>
    <sheetView showZeros="0" view="pageBreakPreview" zoomScaleNormal="100" zoomScaleSheetLayoutView="100" workbookViewId="0">
      <selection activeCell="E5" sqref="E5"/>
    </sheetView>
  </sheetViews>
  <sheetFormatPr defaultRowHeight="15" x14ac:dyDescent="0.2"/>
  <cols>
    <col min="1" max="1" width="4.140625" style="89" customWidth="1"/>
    <col min="2" max="2" width="42.85546875" style="90" customWidth="1"/>
    <col min="3" max="3" width="8.7109375" style="91" customWidth="1"/>
    <col min="4" max="4" width="9.42578125" style="127" customWidth="1"/>
    <col min="5" max="5" width="10.5703125" style="138" customWidth="1"/>
    <col min="6" max="6" width="10.5703125" style="128" customWidth="1"/>
    <col min="7" max="16384" width="9.140625" style="88"/>
  </cols>
  <sheetData>
    <row r="1" spans="1:8" s="83" customFormat="1" ht="15.75" x14ac:dyDescent="0.25">
      <c r="A1" s="78" t="s">
        <v>40</v>
      </c>
      <c r="B1" s="79" t="s">
        <v>22</v>
      </c>
      <c r="C1" s="80"/>
      <c r="D1" s="112"/>
      <c r="E1" s="135"/>
      <c r="F1" s="113"/>
    </row>
    <row r="2" spans="1:8" s="83" customFormat="1" ht="15.75" x14ac:dyDescent="0.25">
      <c r="A2" s="78"/>
      <c r="B2" s="79"/>
      <c r="C2" s="80"/>
      <c r="D2" s="112"/>
      <c r="E2" s="135"/>
      <c r="F2" s="113"/>
    </row>
    <row r="3" spans="1:8" s="83" customFormat="1" ht="15.75" x14ac:dyDescent="0.25">
      <c r="A3" s="78" t="s">
        <v>39</v>
      </c>
      <c r="B3" s="79" t="s">
        <v>38</v>
      </c>
      <c r="C3" s="80"/>
      <c r="D3" s="112"/>
      <c r="E3" s="135"/>
      <c r="F3" s="113"/>
    </row>
    <row r="4" spans="1:8" s="83" customFormat="1" ht="15.75" x14ac:dyDescent="0.25">
      <c r="A4" s="78"/>
      <c r="B4" s="79"/>
      <c r="C4" s="80"/>
      <c r="D4" s="112"/>
      <c r="E4" s="135"/>
      <c r="F4" s="113"/>
    </row>
    <row r="5" spans="1:8" ht="90" x14ac:dyDescent="0.2">
      <c r="A5" s="89" t="s">
        <v>39</v>
      </c>
      <c r="B5" s="90" t="s">
        <v>128</v>
      </c>
      <c r="C5" s="91" t="s">
        <v>1</v>
      </c>
      <c r="D5" s="127">
        <v>20</v>
      </c>
      <c r="F5" s="82">
        <f t="shared" ref="F5:F6" si="0">ROUND(E5*D5,2)</f>
        <v>0</v>
      </c>
    </row>
    <row r="6" spans="1:8" s="83" customFormat="1" ht="15.75" x14ac:dyDescent="0.25">
      <c r="A6" s="78"/>
      <c r="B6" s="79"/>
      <c r="C6" s="80"/>
      <c r="D6" s="112"/>
      <c r="E6" s="135"/>
      <c r="F6" s="82">
        <f t="shared" si="0"/>
        <v>0</v>
      </c>
    </row>
    <row r="7" spans="1:8" s="229" customFormat="1" ht="57" x14ac:dyDescent="0.2">
      <c r="A7" s="224" t="s">
        <v>41</v>
      </c>
      <c r="B7" s="225" t="s">
        <v>127</v>
      </c>
      <c r="C7" s="226" t="s">
        <v>1</v>
      </c>
      <c r="D7" s="227">
        <v>20</v>
      </c>
      <c r="E7" s="230"/>
      <c r="F7" s="228" t="s">
        <v>126</v>
      </c>
    </row>
    <row r="8" spans="1:8" s="83" customFormat="1" ht="15.75" x14ac:dyDescent="0.25">
      <c r="A8" s="78"/>
      <c r="B8" s="79"/>
      <c r="C8" s="80"/>
      <c r="D8" s="112"/>
      <c r="E8" s="135"/>
      <c r="F8" s="113"/>
    </row>
    <row r="9" spans="1:8" s="97" customFormat="1" ht="45" x14ac:dyDescent="0.2">
      <c r="A9" s="89" t="s">
        <v>42</v>
      </c>
      <c r="B9" s="93" t="s">
        <v>58</v>
      </c>
      <c r="C9" s="94">
        <v>0.05</v>
      </c>
      <c r="D9" s="95"/>
      <c r="E9" s="109"/>
      <c r="F9" s="96">
        <f>SUM(F5:F8)*C9</f>
        <v>0</v>
      </c>
    </row>
    <row r="10" spans="1:8" s="99" customFormat="1" x14ac:dyDescent="0.2">
      <c r="A10" s="84"/>
      <c r="B10" s="93"/>
      <c r="C10" s="86"/>
      <c r="D10" s="95"/>
      <c r="E10" s="14"/>
      <c r="F10" s="98"/>
    </row>
    <row r="11" spans="1:8" s="105" customFormat="1" ht="16.5" thickBot="1" x14ac:dyDescent="0.3">
      <c r="A11" s="100"/>
      <c r="B11" s="101" t="s">
        <v>59</v>
      </c>
      <c r="C11" s="102"/>
      <c r="D11" s="103"/>
      <c r="E11" s="110"/>
      <c r="F11" s="104">
        <f>SUM(F5:F10)</f>
        <v>0</v>
      </c>
      <c r="H11" s="187"/>
    </row>
    <row r="12" spans="1:8" ht="15.75" thickTop="1" x14ac:dyDescent="0.2"/>
    <row r="23" spans="9:9" x14ac:dyDescent="0.2">
      <c r="I23" s="99"/>
    </row>
  </sheetData>
  <sheetProtection algorithmName="SHA-512" hashValue="cnZzSf2T0Te35ES1aMRq1AYurGQ53j5USjkkbaJcwW51BNw4WKdeqjH0Ka8p+7qUCqg9Ha3RvSUDRxoaio2VGg==" saltValue="pTq6xnoejP6bRorFrJe8BA==" spinCount="100000" sheet="1" objects="1" scenarios="1" selectLockedCells="1"/>
  <pageMargins left="0.9055118110236221" right="0.70866141732283472" top="0.74803149606299213" bottom="0.86614173228346458" header="0.51181102362204722" footer="0.51181102362204722"/>
  <pageSetup paperSize="9" scale="91" orientation="portrait" cellComments="asDisplayed" r:id="rId1"/>
  <headerFooter alignWithMargins="0">
    <oddFooter>Stran &amp;P od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DA444-CA42-4D9A-8325-3B6917160F41}">
  <sheetPr>
    <tabColor theme="8"/>
  </sheetPr>
  <dimension ref="A1:H12"/>
  <sheetViews>
    <sheetView showZeros="0" view="pageBreakPreview" zoomScaleNormal="100" zoomScaleSheetLayoutView="100" workbookViewId="0">
      <selection activeCell="E7" sqref="E7"/>
    </sheetView>
  </sheetViews>
  <sheetFormatPr defaultRowHeight="15" x14ac:dyDescent="0.2"/>
  <cols>
    <col min="1" max="1" width="4.140625" style="242" customWidth="1"/>
    <col min="2" max="2" width="42.85546875" style="243" customWidth="1"/>
    <col min="3" max="3" width="7.7109375" style="237" bestFit="1" customWidth="1"/>
    <col min="4" max="4" width="5.7109375" style="239" bestFit="1" customWidth="1"/>
    <col min="5" max="5" width="10.140625" style="252" bestFit="1" customWidth="1"/>
    <col min="6" max="6" width="12" style="244" bestFit="1" customWidth="1"/>
    <col min="7" max="16384" width="9.140625" style="241"/>
  </cols>
  <sheetData>
    <row r="1" spans="1:8" s="236" customFormat="1" ht="15.75" x14ac:dyDescent="0.25">
      <c r="A1" s="231" t="s">
        <v>48</v>
      </c>
      <c r="B1" s="232" t="s">
        <v>47</v>
      </c>
      <c r="C1" s="233"/>
      <c r="D1" s="234"/>
      <c r="E1" s="250"/>
      <c r="F1" s="235"/>
    </row>
    <row r="2" spans="1:8" s="236" customFormat="1" ht="15.75" x14ac:dyDescent="0.25">
      <c r="A2" s="231"/>
      <c r="B2" s="232"/>
      <c r="C2" s="233"/>
      <c r="D2" s="234"/>
      <c r="E2" s="250"/>
      <c r="F2" s="235"/>
    </row>
    <row r="3" spans="1:8" s="236" customFormat="1" ht="15.75" x14ac:dyDescent="0.25">
      <c r="A3" s="231" t="s">
        <v>39</v>
      </c>
      <c r="B3" s="232" t="s">
        <v>47</v>
      </c>
      <c r="C3" s="233"/>
      <c r="D3" s="234"/>
      <c r="E3" s="250"/>
      <c r="F3" s="235"/>
    </row>
    <row r="4" spans="1:8" s="236" customFormat="1" ht="15.75" x14ac:dyDescent="0.25">
      <c r="A4" s="231"/>
      <c r="B4" s="232"/>
      <c r="C4" s="233"/>
      <c r="D4" s="234"/>
      <c r="E4" s="250"/>
      <c r="F4" s="235"/>
    </row>
    <row r="5" spans="1:8" ht="30" x14ac:dyDescent="0.2">
      <c r="A5" s="122" t="s">
        <v>39</v>
      </c>
      <c r="B5" s="123" t="s">
        <v>49</v>
      </c>
      <c r="C5" s="237" t="s">
        <v>14</v>
      </c>
      <c r="D5" s="238">
        <v>1</v>
      </c>
      <c r="E5" s="251"/>
      <c r="F5" s="240">
        <f t="shared" ref="F5:F7" si="0">ROUND(E5*D5,2)</f>
        <v>0</v>
      </c>
    </row>
    <row r="6" spans="1:8" x14ac:dyDescent="0.2">
      <c r="F6" s="240">
        <f t="shared" si="0"/>
        <v>0</v>
      </c>
    </row>
    <row r="7" spans="1:8" s="88" customFormat="1" ht="60" x14ac:dyDescent="0.2">
      <c r="A7" s="181" t="s">
        <v>41</v>
      </c>
      <c r="B7" s="245" t="s">
        <v>149</v>
      </c>
      <c r="C7" s="86" t="s">
        <v>13</v>
      </c>
      <c r="D7" s="196">
        <v>1</v>
      </c>
      <c r="E7" s="15"/>
      <c r="F7" s="240">
        <f t="shared" si="0"/>
        <v>0</v>
      </c>
    </row>
    <row r="8" spans="1:8" s="88" customFormat="1" x14ac:dyDescent="0.2">
      <c r="A8" s="89"/>
      <c r="B8" s="90"/>
      <c r="C8" s="91"/>
      <c r="D8" s="127"/>
      <c r="E8" s="138"/>
      <c r="F8" s="128"/>
    </row>
    <row r="9" spans="1:8" s="249" customFormat="1" ht="45" x14ac:dyDescent="0.2">
      <c r="A9" s="242" t="s">
        <v>42</v>
      </c>
      <c r="B9" s="246" t="s">
        <v>58</v>
      </c>
      <c r="C9" s="247">
        <v>0.05</v>
      </c>
      <c r="D9" s="239"/>
      <c r="E9" s="253"/>
      <c r="F9" s="248">
        <f>SUM(F5:F8)*C9</f>
        <v>0</v>
      </c>
    </row>
    <row r="10" spans="1:8" x14ac:dyDescent="0.2">
      <c r="B10" s="246"/>
    </row>
    <row r="11" spans="1:8" s="105" customFormat="1" ht="16.5" thickBot="1" x14ac:dyDescent="0.3">
      <c r="A11" s="100"/>
      <c r="B11" s="101" t="s">
        <v>60</v>
      </c>
      <c r="C11" s="102"/>
      <c r="D11" s="103"/>
      <c r="E11" s="110"/>
      <c r="F11" s="104">
        <f>SUM(F5:F10)</f>
        <v>0</v>
      </c>
      <c r="H11" s="187"/>
    </row>
    <row r="12" spans="1:8" ht="15.75" thickTop="1" x14ac:dyDescent="0.2"/>
  </sheetData>
  <sheetProtection algorithmName="SHA-512" hashValue="Uo1n4+b9ts3hGQ/jvBnHbif4qbJ8yrQvCF2fXGv0rhFkNZ/XAGElWT+KgETS4WwHirXvsF1xi8RyN7RzH0NQjQ==" saltValue="pjsv/oIcFUOQIuxJ5Vo5WA==" spinCount="100000" sheet="1" objects="1" scenarios="1" selectLockedCells="1"/>
  <pageMargins left="0.9055118110236221" right="0.70866141732283472" top="0.74803149606299213" bottom="0.86614173228346458" header="0.51181102362204722" footer="0.51181102362204722"/>
  <pageSetup paperSize="9" scale="91" orientation="portrait" cellComments="asDisplayed" r:id="rId1"/>
  <headerFooter alignWithMargins="0">
    <oddFooter>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821D1-ACFC-4CD5-AA2E-EB52EB7C88F2}">
  <sheetPr>
    <tabColor theme="7"/>
  </sheetPr>
  <dimension ref="A1:I21"/>
  <sheetViews>
    <sheetView showZeros="0" view="pageBreakPreview" topLeftCell="A7" zoomScaleNormal="100" zoomScaleSheetLayoutView="100" workbookViewId="0">
      <selection activeCell="E11" sqref="E11"/>
    </sheetView>
  </sheetViews>
  <sheetFormatPr defaultRowHeight="15" x14ac:dyDescent="0.2"/>
  <cols>
    <col min="1" max="1" width="4.140625" style="89" customWidth="1"/>
    <col min="2" max="2" width="42.85546875" style="90" customWidth="1"/>
    <col min="3" max="3" width="7.7109375" style="91" bestFit="1" customWidth="1"/>
    <col min="4" max="4" width="5.7109375" style="92" bestFit="1" customWidth="1"/>
    <col min="5" max="5" width="12" style="108" bestFit="1" customWidth="1"/>
    <col min="6" max="6" width="12" style="82" bestFit="1" customWidth="1"/>
    <col min="7" max="16384" width="9.140625" style="88"/>
  </cols>
  <sheetData>
    <row r="1" spans="1:6" s="83" customFormat="1" ht="15.75" x14ac:dyDescent="0.25">
      <c r="A1" s="78" t="s">
        <v>20</v>
      </c>
      <c r="B1" s="79" t="s">
        <v>11</v>
      </c>
      <c r="C1" s="80"/>
      <c r="D1" s="81"/>
      <c r="E1" s="106"/>
      <c r="F1" s="82"/>
    </row>
    <row r="2" spans="1:6" s="83" customFormat="1" ht="15.75" x14ac:dyDescent="0.25">
      <c r="A2" s="78"/>
      <c r="B2" s="79"/>
      <c r="C2" s="80"/>
      <c r="D2" s="81"/>
      <c r="E2" s="106"/>
      <c r="F2" s="82"/>
    </row>
    <row r="3" spans="1:6" s="83" customFormat="1" ht="15.75" x14ac:dyDescent="0.25">
      <c r="A3" s="78" t="s">
        <v>39</v>
      </c>
      <c r="B3" s="79" t="s">
        <v>45</v>
      </c>
      <c r="C3" s="80"/>
      <c r="D3" s="81"/>
      <c r="E3" s="106"/>
      <c r="F3" s="82"/>
    </row>
    <row r="4" spans="1:6" s="83" customFormat="1" ht="15.75" x14ac:dyDescent="0.25">
      <c r="A4" s="78"/>
      <c r="B4" s="79"/>
      <c r="C4" s="80"/>
      <c r="D4" s="81"/>
      <c r="E4" s="106"/>
      <c r="F4" s="82"/>
    </row>
    <row r="5" spans="1:6" ht="195" x14ac:dyDescent="0.2">
      <c r="A5" s="84" t="s">
        <v>39</v>
      </c>
      <c r="B5" s="85" t="s">
        <v>140</v>
      </c>
      <c r="C5" s="86" t="s">
        <v>13</v>
      </c>
      <c r="D5" s="87">
        <v>1</v>
      </c>
      <c r="E5" s="107"/>
      <c r="F5" s="82">
        <f>ROUND(E5*D5,2)</f>
        <v>0</v>
      </c>
    </row>
    <row r="6" spans="1:6" ht="15.75" customHeight="1" x14ac:dyDescent="0.2">
      <c r="A6" s="84"/>
      <c r="B6" s="85"/>
      <c r="C6" s="86"/>
      <c r="D6" s="87"/>
      <c r="E6" s="107"/>
      <c r="F6" s="82">
        <f t="shared" ref="F6:F11" si="0">ROUND(E6*D6,2)</f>
        <v>0</v>
      </c>
    </row>
    <row r="7" spans="1:6" ht="60" x14ac:dyDescent="0.2">
      <c r="A7" s="84" t="s">
        <v>41</v>
      </c>
      <c r="B7" s="85" t="s">
        <v>62</v>
      </c>
      <c r="C7" s="86" t="s">
        <v>13</v>
      </c>
      <c r="D7" s="87">
        <v>1</v>
      </c>
      <c r="E7" s="107"/>
      <c r="F7" s="82">
        <f t="shared" si="0"/>
        <v>0</v>
      </c>
    </row>
    <row r="8" spans="1:6" x14ac:dyDescent="0.2">
      <c r="A8" s="84"/>
      <c r="B8" s="85"/>
      <c r="C8" s="86"/>
      <c r="D8" s="87"/>
      <c r="E8" s="107"/>
      <c r="F8" s="82">
        <f t="shared" si="0"/>
        <v>0</v>
      </c>
    </row>
    <row r="9" spans="1:6" ht="60" x14ac:dyDescent="0.2">
      <c r="A9" s="84" t="s">
        <v>42</v>
      </c>
      <c r="B9" s="85" t="s">
        <v>63</v>
      </c>
      <c r="C9" s="86" t="s">
        <v>13</v>
      </c>
      <c r="D9" s="87">
        <v>1</v>
      </c>
      <c r="E9" s="107"/>
      <c r="F9" s="82">
        <f t="shared" si="0"/>
        <v>0</v>
      </c>
    </row>
    <row r="10" spans="1:6" x14ac:dyDescent="0.2">
      <c r="F10" s="82">
        <f t="shared" si="0"/>
        <v>0</v>
      </c>
    </row>
    <row r="11" spans="1:6" ht="45" x14ac:dyDescent="0.2">
      <c r="A11" s="89" t="s">
        <v>43</v>
      </c>
      <c r="B11" s="90" t="s">
        <v>64</v>
      </c>
      <c r="C11" s="91" t="s">
        <v>13</v>
      </c>
      <c r="D11" s="92">
        <v>1</v>
      </c>
      <c r="F11" s="82">
        <f t="shared" si="0"/>
        <v>0</v>
      </c>
    </row>
    <row r="12" spans="1:6" x14ac:dyDescent="0.2">
      <c r="F12" s="82">
        <f t="shared" ref="F12" si="1">E12*D12</f>
        <v>0</v>
      </c>
    </row>
    <row r="13" spans="1:6" s="97" customFormat="1" ht="45" x14ac:dyDescent="0.2">
      <c r="A13" s="89" t="s">
        <v>9</v>
      </c>
      <c r="B13" s="93" t="s">
        <v>58</v>
      </c>
      <c r="C13" s="94">
        <v>0.05</v>
      </c>
      <c r="D13" s="95"/>
      <c r="E13" s="109"/>
      <c r="F13" s="96">
        <f>SUM(F5:F12)*C13</f>
        <v>0</v>
      </c>
    </row>
    <row r="14" spans="1:6" s="99" customFormat="1" x14ac:dyDescent="0.2">
      <c r="A14" s="84"/>
      <c r="B14" s="93"/>
      <c r="C14" s="86"/>
      <c r="D14" s="95"/>
      <c r="E14" s="14"/>
      <c r="F14" s="98"/>
    </row>
    <row r="15" spans="1:6" s="105" customFormat="1" ht="16.5" thickBot="1" x14ac:dyDescent="0.3">
      <c r="A15" s="100"/>
      <c r="B15" s="101" t="s">
        <v>65</v>
      </c>
      <c r="C15" s="102"/>
      <c r="D15" s="103"/>
      <c r="E15" s="110"/>
      <c r="F15" s="104">
        <f>SUM(F5:F14)</f>
        <v>0</v>
      </c>
    </row>
    <row r="16" spans="1:6" ht="15.75" thickTop="1" x14ac:dyDescent="0.2"/>
    <row r="21" spans="9:9" x14ac:dyDescent="0.2">
      <c r="I21" s="99"/>
    </row>
  </sheetData>
  <sheetProtection algorithmName="SHA-512" hashValue="mYekuhHYYMLsLupA17pJp7cHXCWmGLzF1PPn197EKL6L3J/p0krEsMl9Mata+dyrig4trb8OjxkLoG2m5WYWag==" saltValue="uQPJK4ytDmCG+Gl/tIH7Vw==" spinCount="100000" sheet="1" objects="1" scenarios="1" selectLockedCells="1"/>
  <pageMargins left="0.9055118110236221" right="0.70866141732283472" top="0.74803149606299213" bottom="0.86614173228346458" header="0.51181102362204722" footer="0.51181102362204722"/>
  <pageSetup paperSize="9" scale="91" orientation="portrait" cellComments="asDisplayed" r:id="rId1"/>
  <headerFooter alignWithMargins="0">
    <oddFooter>Stran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4570F-A611-4C4A-8826-B02D36260A63}">
  <sheetPr>
    <tabColor theme="7"/>
  </sheetPr>
  <dimension ref="A1:I42"/>
  <sheetViews>
    <sheetView showZeros="0" view="pageBreakPreview" topLeftCell="A25" zoomScaleNormal="100" zoomScaleSheetLayoutView="100" workbookViewId="0">
      <selection activeCell="E30" sqref="E30"/>
    </sheetView>
  </sheetViews>
  <sheetFormatPr defaultRowHeight="15" x14ac:dyDescent="0.2"/>
  <cols>
    <col min="1" max="1" width="4.140625" style="89" customWidth="1"/>
    <col min="2" max="2" width="42.85546875" style="126" customWidth="1"/>
    <col min="3" max="3" width="7.7109375" style="91" bestFit="1" customWidth="1"/>
    <col min="4" max="4" width="8.28515625" style="127" bestFit="1" customWidth="1"/>
    <col min="5" max="5" width="10.140625" style="138" bestFit="1" customWidth="1"/>
    <col min="6" max="6" width="12" style="128" bestFit="1" customWidth="1"/>
    <col min="7" max="16384" width="9.140625" style="88"/>
  </cols>
  <sheetData>
    <row r="1" spans="1:6" s="83" customFormat="1" ht="15.75" x14ac:dyDescent="0.25">
      <c r="A1" s="78" t="s">
        <v>20</v>
      </c>
      <c r="B1" s="111" t="s">
        <v>11</v>
      </c>
      <c r="C1" s="80"/>
      <c r="D1" s="112"/>
      <c r="E1" s="135"/>
      <c r="F1" s="113"/>
    </row>
    <row r="2" spans="1:6" s="83" customFormat="1" ht="15.75" x14ac:dyDescent="0.25">
      <c r="A2" s="78"/>
      <c r="B2" s="111"/>
      <c r="C2" s="80"/>
      <c r="D2" s="112"/>
      <c r="E2" s="135"/>
      <c r="F2" s="113"/>
    </row>
    <row r="3" spans="1:6" s="83" customFormat="1" ht="15.75" x14ac:dyDescent="0.25">
      <c r="A3" s="78" t="s">
        <v>41</v>
      </c>
      <c r="B3" s="111" t="s">
        <v>0</v>
      </c>
      <c r="C3" s="80"/>
      <c r="D3" s="112"/>
      <c r="E3" s="135"/>
      <c r="F3" s="113"/>
    </row>
    <row r="4" spans="1:6" s="83" customFormat="1" ht="15.75" x14ac:dyDescent="0.25">
      <c r="A4" s="78"/>
      <c r="B4" s="111"/>
      <c r="C4" s="80"/>
      <c r="D4" s="112"/>
      <c r="E4" s="135"/>
      <c r="F4" s="113"/>
    </row>
    <row r="5" spans="1:6" s="119" customFormat="1" ht="267.75" x14ac:dyDescent="0.2">
      <c r="A5" s="114"/>
      <c r="B5" s="115" t="s">
        <v>141</v>
      </c>
      <c r="C5" s="116"/>
      <c r="D5" s="117"/>
      <c r="E5" s="136"/>
      <c r="F5" s="118"/>
    </row>
    <row r="6" spans="1:6" s="119" customFormat="1" ht="38.25" x14ac:dyDescent="0.2">
      <c r="A6" s="114"/>
      <c r="B6" s="115" t="s">
        <v>142</v>
      </c>
      <c r="C6" s="116"/>
      <c r="D6" s="117"/>
      <c r="E6" s="136"/>
      <c r="F6" s="118"/>
    </row>
    <row r="7" spans="1:6" s="125" customFormat="1" ht="15.75" customHeight="1" x14ac:dyDescent="0.25">
      <c r="A7" s="120"/>
      <c r="B7" s="121"/>
      <c r="C7" s="122"/>
      <c r="D7" s="123"/>
      <c r="E7" s="137"/>
      <c r="F7" s="124"/>
    </row>
    <row r="8" spans="1:6" ht="150" x14ac:dyDescent="0.2">
      <c r="A8" s="89" t="s">
        <v>39</v>
      </c>
      <c r="B8" s="126" t="s">
        <v>96</v>
      </c>
    </row>
    <row r="9" spans="1:6" x14ac:dyDescent="0.2">
      <c r="B9" s="126" t="s">
        <v>91</v>
      </c>
      <c r="C9" s="91" t="s">
        <v>1</v>
      </c>
      <c r="D9" s="127">
        <v>40</v>
      </c>
      <c r="F9" s="82">
        <f>ROUND(E9*D9,2)</f>
        <v>0</v>
      </c>
    </row>
    <row r="10" spans="1:6" x14ac:dyDescent="0.2">
      <c r="B10" s="126" t="s">
        <v>92</v>
      </c>
      <c r="C10" s="91" t="s">
        <v>1</v>
      </c>
      <c r="D10" s="127">
        <v>15</v>
      </c>
      <c r="F10" s="82">
        <f t="shared" ref="F10:F37" si="0">ROUND(E10*D10,2)</f>
        <v>0</v>
      </c>
    </row>
    <row r="11" spans="1:6" x14ac:dyDescent="0.2">
      <c r="F11" s="82">
        <f t="shared" si="0"/>
        <v>0</v>
      </c>
    </row>
    <row r="12" spans="1:6" ht="135" x14ac:dyDescent="0.2">
      <c r="A12" s="89" t="s">
        <v>41</v>
      </c>
      <c r="B12" s="126" t="s">
        <v>97</v>
      </c>
      <c r="F12" s="82">
        <f t="shared" si="0"/>
        <v>0</v>
      </c>
    </row>
    <row r="13" spans="1:6" x14ac:dyDescent="0.2">
      <c r="B13" s="126" t="s">
        <v>91</v>
      </c>
      <c r="C13" s="91" t="s">
        <v>1</v>
      </c>
      <c r="D13" s="127">
        <v>20</v>
      </c>
      <c r="F13" s="82">
        <f t="shared" si="0"/>
        <v>0</v>
      </c>
    </row>
    <row r="14" spans="1:6" x14ac:dyDescent="0.2">
      <c r="F14" s="82">
        <f t="shared" si="0"/>
        <v>0</v>
      </c>
    </row>
    <row r="15" spans="1:6" ht="135" x14ac:dyDescent="0.2">
      <c r="A15" s="89" t="s">
        <v>42</v>
      </c>
      <c r="B15" s="126" t="s">
        <v>98</v>
      </c>
      <c r="F15" s="82">
        <f t="shared" si="0"/>
        <v>0</v>
      </c>
    </row>
    <row r="16" spans="1:6" x14ac:dyDescent="0.2">
      <c r="B16" s="126" t="s">
        <v>89</v>
      </c>
      <c r="C16" s="91" t="s">
        <v>1</v>
      </c>
      <c r="D16" s="127">
        <v>8</v>
      </c>
      <c r="F16" s="82">
        <f t="shared" si="0"/>
        <v>0</v>
      </c>
    </row>
    <row r="17" spans="1:9" x14ac:dyDescent="0.2">
      <c r="B17" s="126" t="s">
        <v>90</v>
      </c>
      <c r="C17" s="91" t="s">
        <v>1</v>
      </c>
      <c r="D17" s="127">
        <v>2</v>
      </c>
      <c r="F17" s="82">
        <f t="shared" si="0"/>
        <v>0</v>
      </c>
    </row>
    <row r="18" spans="1:9" x14ac:dyDescent="0.2">
      <c r="F18" s="82">
        <f t="shared" si="0"/>
        <v>0</v>
      </c>
    </row>
    <row r="19" spans="1:9" ht="90" x14ac:dyDescent="0.2">
      <c r="A19" s="89" t="s">
        <v>43</v>
      </c>
      <c r="B19" s="126" t="s">
        <v>99</v>
      </c>
      <c r="F19" s="82">
        <f t="shared" si="0"/>
        <v>0</v>
      </c>
    </row>
    <row r="20" spans="1:9" x14ac:dyDescent="0.2">
      <c r="B20" s="126" t="s">
        <v>87</v>
      </c>
      <c r="C20" s="91" t="s">
        <v>1</v>
      </c>
      <c r="D20" s="127">
        <v>9</v>
      </c>
      <c r="F20" s="82">
        <f t="shared" si="0"/>
        <v>0</v>
      </c>
    </row>
    <row r="21" spans="1:9" x14ac:dyDescent="0.2">
      <c r="B21" s="126" t="s">
        <v>88</v>
      </c>
      <c r="C21" s="91" t="s">
        <v>1</v>
      </c>
      <c r="D21" s="127">
        <v>1</v>
      </c>
      <c r="F21" s="82">
        <f t="shared" si="0"/>
        <v>0</v>
      </c>
    </row>
    <row r="22" spans="1:9" x14ac:dyDescent="0.2">
      <c r="F22" s="82">
        <f t="shared" si="0"/>
        <v>0</v>
      </c>
    </row>
    <row r="23" spans="1:9" ht="90" x14ac:dyDescent="0.2">
      <c r="A23" s="89" t="s">
        <v>9</v>
      </c>
      <c r="B23" s="126" t="s">
        <v>117</v>
      </c>
      <c r="F23" s="82">
        <f t="shared" si="0"/>
        <v>0</v>
      </c>
    </row>
    <row r="24" spans="1:9" x14ac:dyDescent="0.2">
      <c r="B24" s="126" t="s">
        <v>86</v>
      </c>
      <c r="C24" s="91" t="s">
        <v>1</v>
      </c>
      <c r="D24" s="127">
        <v>1</v>
      </c>
      <c r="F24" s="82">
        <f t="shared" si="0"/>
        <v>0</v>
      </c>
      <c r="I24" s="99"/>
    </row>
    <row r="25" spans="1:9" x14ac:dyDescent="0.2">
      <c r="F25" s="82">
        <f t="shared" si="0"/>
        <v>0</v>
      </c>
    </row>
    <row r="26" spans="1:9" ht="90" x14ac:dyDescent="0.2">
      <c r="A26" s="89" t="s">
        <v>2</v>
      </c>
      <c r="B26" s="126" t="s">
        <v>100</v>
      </c>
      <c r="F26" s="82">
        <f t="shared" si="0"/>
        <v>0</v>
      </c>
    </row>
    <row r="27" spans="1:9" x14ac:dyDescent="0.2">
      <c r="B27" s="126" t="s">
        <v>85</v>
      </c>
      <c r="C27" s="91" t="s">
        <v>1</v>
      </c>
      <c r="D27" s="127">
        <v>1</v>
      </c>
      <c r="F27" s="82">
        <f t="shared" si="0"/>
        <v>0</v>
      </c>
    </row>
    <row r="28" spans="1:9" x14ac:dyDescent="0.2">
      <c r="B28" s="126" t="s">
        <v>108</v>
      </c>
      <c r="C28" s="91" t="s">
        <v>1</v>
      </c>
      <c r="D28" s="127">
        <v>1</v>
      </c>
      <c r="F28" s="82">
        <f t="shared" si="0"/>
        <v>0</v>
      </c>
    </row>
    <row r="29" spans="1:9" x14ac:dyDescent="0.2">
      <c r="F29" s="82">
        <f t="shared" si="0"/>
        <v>0</v>
      </c>
    </row>
    <row r="30" spans="1:9" ht="90" x14ac:dyDescent="0.2">
      <c r="A30" s="89" t="s">
        <v>3</v>
      </c>
      <c r="B30" s="126" t="s">
        <v>116</v>
      </c>
      <c r="F30" s="82">
        <f t="shared" si="0"/>
        <v>0</v>
      </c>
    </row>
    <row r="31" spans="1:9" x14ac:dyDescent="0.2">
      <c r="B31" s="126" t="s">
        <v>84</v>
      </c>
      <c r="C31" s="91" t="s">
        <v>1</v>
      </c>
      <c r="D31" s="127">
        <v>5</v>
      </c>
      <c r="F31" s="82">
        <f t="shared" si="0"/>
        <v>0</v>
      </c>
    </row>
    <row r="32" spans="1:9" x14ac:dyDescent="0.2">
      <c r="F32" s="82">
        <f t="shared" si="0"/>
        <v>0</v>
      </c>
    </row>
    <row r="33" spans="1:6" ht="75" x14ac:dyDescent="0.2">
      <c r="A33" s="89" t="s">
        <v>4</v>
      </c>
      <c r="B33" s="126" t="s">
        <v>118</v>
      </c>
      <c r="C33" s="91" t="s">
        <v>5</v>
      </c>
      <c r="D33" s="127">
        <v>20</v>
      </c>
      <c r="F33" s="82">
        <f t="shared" si="0"/>
        <v>0</v>
      </c>
    </row>
    <row r="34" spans="1:6" x14ac:dyDescent="0.2">
      <c r="F34" s="82">
        <f t="shared" si="0"/>
        <v>0</v>
      </c>
    </row>
    <row r="35" spans="1:6" ht="75" x14ac:dyDescent="0.2">
      <c r="A35" s="89" t="s">
        <v>6</v>
      </c>
      <c r="B35" s="126" t="s">
        <v>101</v>
      </c>
      <c r="C35" s="91" t="s">
        <v>5</v>
      </c>
      <c r="D35" s="127">
        <v>45</v>
      </c>
      <c r="F35" s="82">
        <f t="shared" si="0"/>
        <v>0</v>
      </c>
    </row>
    <row r="36" spans="1:6" x14ac:dyDescent="0.2">
      <c r="F36" s="82">
        <f t="shared" si="0"/>
        <v>0</v>
      </c>
    </row>
    <row r="37" spans="1:6" ht="45" x14ac:dyDescent="0.2">
      <c r="A37" s="89" t="s">
        <v>7</v>
      </c>
      <c r="B37" s="126" t="s">
        <v>95</v>
      </c>
      <c r="C37" s="91" t="s">
        <v>10</v>
      </c>
      <c r="D37" s="127">
        <v>100</v>
      </c>
      <c r="F37" s="82">
        <f t="shared" si="0"/>
        <v>0</v>
      </c>
    </row>
    <row r="39" spans="1:6" s="97" customFormat="1" ht="45" x14ac:dyDescent="0.2">
      <c r="A39" s="89" t="s">
        <v>8</v>
      </c>
      <c r="B39" s="93" t="s">
        <v>58</v>
      </c>
      <c r="C39" s="94">
        <v>0.05</v>
      </c>
      <c r="D39" s="95"/>
      <c r="E39" s="109"/>
      <c r="F39" s="96">
        <f>SUM(F9:F38)*C39</f>
        <v>0</v>
      </c>
    </row>
    <row r="40" spans="1:6" s="134" customFormat="1" x14ac:dyDescent="0.2">
      <c r="A40" s="129"/>
      <c r="B40" s="130"/>
      <c r="C40" s="131"/>
      <c r="D40" s="132"/>
      <c r="E40" s="139"/>
      <c r="F40" s="133"/>
    </row>
    <row r="41" spans="1:6" s="105" customFormat="1" ht="16.5" thickBot="1" x14ac:dyDescent="0.3">
      <c r="A41" s="100"/>
      <c r="B41" s="101" t="s">
        <v>102</v>
      </c>
      <c r="C41" s="102"/>
      <c r="D41" s="103"/>
      <c r="E41" s="110"/>
      <c r="F41" s="104">
        <f>SUM(F8:F40)</f>
        <v>0</v>
      </c>
    </row>
    <row r="42" spans="1:6" ht="15.75" thickTop="1" x14ac:dyDescent="0.2"/>
  </sheetData>
  <sheetProtection algorithmName="SHA-512" hashValue="hYQBs2riBalmrH+CDxZqktVwgBE+M82bPEp2LFiD/TW/9Po0I4Fw4DWU+WalZMFMPUuATm66xQ33FrGqGcztiw==" saltValue="l6S3ggTkOB5uPi67bUlq5g==" spinCount="100000" sheet="1" objects="1" scenarios="1" selectLockedCells="1"/>
  <phoneticPr fontId="6" type="noConversion"/>
  <pageMargins left="0.9055118110236221" right="0.70866141732283472" top="0.74803149606299213" bottom="0.86614173228346458" header="0.51181102362204722" footer="0.51181102362204722"/>
  <pageSetup paperSize="9" scale="91" orientation="portrait" cellComments="asDisplayed" r:id="rId1"/>
  <headerFooter alignWithMargins="0">
    <oddFooter>Stran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A1AD-3655-41E0-A8F6-B5F74BFB505D}">
  <sheetPr>
    <tabColor theme="7"/>
  </sheetPr>
  <dimension ref="A1:I23"/>
  <sheetViews>
    <sheetView showZeros="0" view="pageBreakPreview" zoomScaleNormal="100" zoomScaleSheetLayoutView="100" workbookViewId="0">
      <selection activeCell="E5" sqref="E5"/>
    </sheetView>
  </sheetViews>
  <sheetFormatPr defaultRowHeight="15" x14ac:dyDescent="0.2"/>
  <cols>
    <col min="1" max="1" width="4.140625" style="27" customWidth="1"/>
    <col min="2" max="2" width="42.85546875" style="20" customWidth="1"/>
    <col min="3" max="3" width="7.7109375" style="20" bestFit="1" customWidth="1"/>
    <col min="4" max="4" width="8.28515625" style="23" bestFit="1" customWidth="1"/>
    <col min="5" max="5" width="8.85546875" style="139" bestFit="1" customWidth="1"/>
    <col min="6" max="6" width="13.42578125" style="24" bestFit="1" customWidth="1"/>
    <col min="7" max="16384" width="9.140625" style="20"/>
  </cols>
  <sheetData>
    <row r="1" spans="1:6" s="19" customFormat="1" ht="15.75" x14ac:dyDescent="0.25">
      <c r="A1" s="25" t="s">
        <v>20</v>
      </c>
      <c r="B1" s="16" t="s">
        <v>11</v>
      </c>
      <c r="D1" s="17"/>
      <c r="E1" s="140"/>
      <c r="F1" s="18"/>
    </row>
    <row r="2" spans="1:6" s="19" customFormat="1" ht="15.75" x14ac:dyDescent="0.25">
      <c r="A2" s="25"/>
      <c r="B2" s="16"/>
      <c r="D2" s="17"/>
      <c r="E2" s="140"/>
      <c r="F2" s="18"/>
    </row>
    <row r="3" spans="1:6" s="19" customFormat="1" ht="15.75" x14ac:dyDescent="0.25">
      <c r="A3" s="25" t="s">
        <v>42</v>
      </c>
      <c r="B3" s="16" t="s">
        <v>66</v>
      </c>
      <c r="D3" s="17"/>
      <c r="E3" s="140"/>
      <c r="F3" s="18"/>
    </row>
    <row r="5" spans="1:6" ht="304.5" x14ac:dyDescent="0.2">
      <c r="A5" s="27" t="s">
        <v>39</v>
      </c>
      <c r="B5" s="26" t="s">
        <v>136</v>
      </c>
      <c r="C5" s="29" t="s">
        <v>15</v>
      </c>
      <c r="D5" s="23">
        <v>8</v>
      </c>
      <c r="F5" s="2">
        <f t="shared" ref="F5:F16" si="0">ROUND(E5*D5,2)</f>
        <v>0</v>
      </c>
    </row>
    <row r="6" spans="1:6" x14ac:dyDescent="0.2">
      <c r="B6" s="26"/>
      <c r="C6" s="29"/>
      <c r="F6" s="2">
        <f t="shared" si="0"/>
        <v>0</v>
      </c>
    </row>
    <row r="7" spans="1:6" ht="198" x14ac:dyDescent="0.2">
      <c r="A7" s="27" t="s">
        <v>41</v>
      </c>
      <c r="B7" s="26" t="s">
        <v>137</v>
      </c>
      <c r="C7" s="29" t="s">
        <v>15</v>
      </c>
      <c r="D7" s="23">
        <v>10</v>
      </c>
      <c r="F7" s="2">
        <f t="shared" si="0"/>
        <v>0</v>
      </c>
    </row>
    <row r="8" spans="1:6" x14ac:dyDescent="0.2">
      <c r="B8" s="26"/>
      <c r="C8" s="29"/>
      <c r="F8" s="2">
        <f t="shared" si="0"/>
        <v>0</v>
      </c>
    </row>
    <row r="9" spans="1:6" ht="271.5" customHeight="1" x14ac:dyDescent="0.2">
      <c r="A9" s="27" t="s">
        <v>42</v>
      </c>
      <c r="B9" s="26" t="s">
        <v>138</v>
      </c>
      <c r="C9" s="29" t="s">
        <v>5</v>
      </c>
      <c r="D9" s="23">
        <v>155</v>
      </c>
      <c r="F9" s="2">
        <f t="shared" si="0"/>
        <v>0</v>
      </c>
    </row>
    <row r="10" spans="1:6" x14ac:dyDescent="0.2">
      <c r="B10" s="26"/>
      <c r="C10" s="29"/>
      <c r="F10" s="2">
        <f t="shared" si="0"/>
        <v>0</v>
      </c>
    </row>
    <row r="11" spans="1:6" ht="243" x14ac:dyDescent="0.2">
      <c r="A11" s="27" t="s">
        <v>43</v>
      </c>
      <c r="B11" s="26" t="s">
        <v>139</v>
      </c>
      <c r="C11" s="29" t="s">
        <v>5</v>
      </c>
      <c r="D11" s="23">
        <v>45</v>
      </c>
      <c r="F11" s="2">
        <f t="shared" si="0"/>
        <v>0</v>
      </c>
    </row>
    <row r="12" spans="1:6" x14ac:dyDescent="0.2">
      <c r="F12" s="2">
        <f t="shared" si="0"/>
        <v>0</v>
      </c>
    </row>
    <row r="13" spans="1:6" ht="90" x14ac:dyDescent="0.2">
      <c r="A13" s="27" t="s">
        <v>9</v>
      </c>
      <c r="B13" s="28" t="s">
        <v>68</v>
      </c>
      <c r="C13" s="22" t="s">
        <v>10</v>
      </c>
      <c r="D13" s="23">
        <v>20</v>
      </c>
      <c r="F13" s="2">
        <f t="shared" si="0"/>
        <v>0</v>
      </c>
    </row>
    <row r="14" spans="1:6" x14ac:dyDescent="0.2">
      <c r="B14" s="28"/>
      <c r="C14" s="22"/>
      <c r="F14" s="2">
        <f t="shared" si="0"/>
        <v>0</v>
      </c>
    </row>
    <row r="15" spans="1:6" ht="45" x14ac:dyDescent="0.2">
      <c r="A15" s="27" t="s">
        <v>2</v>
      </c>
      <c r="B15" s="28" t="s">
        <v>111</v>
      </c>
      <c r="C15" s="22" t="s">
        <v>5</v>
      </c>
      <c r="D15" s="23">
        <v>300</v>
      </c>
      <c r="F15" s="2">
        <f t="shared" si="0"/>
        <v>0</v>
      </c>
    </row>
    <row r="16" spans="1:6" x14ac:dyDescent="0.2">
      <c r="C16" s="22"/>
      <c r="F16" s="2">
        <f t="shared" si="0"/>
        <v>0</v>
      </c>
    </row>
    <row r="17" spans="1:9" s="12" customFormat="1" ht="45" x14ac:dyDescent="0.2">
      <c r="A17" s="13" t="s">
        <v>3</v>
      </c>
      <c r="B17" s="9" t="s">
        <v>58</v>
      </c>
      <c r="C17" s="10">
        <v>0.05</v>
      </c>
      <c r="D17" s="1"/>
      <c r="E17" s="109"/>
      <c r="F17" s="11">
        <f>SUM(F5:F16)*C17</f>
        <v>0</v>
      </c>
    </row>
    <row r="18" spans="1:9" x14ac:dyDescent="0.2">
      <c r="B18" s="26"/>
      <c r="C18" s="29"/>
    </row>
    <row r="19" spans="1:9" s="8" customFormat="1" ht="16.5" thickBot="1" x14ac:dyDescent="0.3">
      <c r="A19" s="3"/>
      <c r="B19" s="4" t="s">
        <v>69</v>
      </c>
      <c r="C19" s="5"/>
      <c r="D19" s="6"/>
      <c r="E19" s="110"/>
      <c r="F19" s="7">
        <f>SUM(F5:F18)</f>
        <v>0</v>
      </c>
    </row>
    <row r="20" spans="1:9" ht="15.75" thickTop="1" x14ac:dyDescent="0.2"/>
    <row r="23" spans="1:9" x14ac:dyDescent="0.2">
      <c r="I23" s="21"/>
    </row>
  </sheetData>
  <sheetProtection algorithmName="SHA-512" hashValue="BKW6LImuJTucqi4yQzFbRqbXFMSUJTjctUpDlxsGn0Ie94luUY6ABnNykIEf0WVQYTPBuIz3qqXS7wFVvZQkYw==" saltValue="MHQftFf8/nCtlHM1c4fwCQ==" spinCount="100000" sheet="1" objects="1" scenarios="1" selectLockedCells="1"/>
  <pageMargins left="0.9055118110236221" right="0.70866141732283472" top="0.74803149606299213" bottom="0.86614173228346458" header="0.51181102362204722" footer="0.51181102362204722"/>
  <pageSetup paperSize="9" scale="91" orientation="portrait" cellComments="asDisplayed" r:id="rId1"/>
  <headerFooter alignWithMargins="0">
    <oddFooter>Stran &amp;P od &amp;N</oddFooter>
  </headerFooter>
  <rowBreaks count="1" manualBreakCount="1">
    <brk id="8"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7B581-7AB4-4D5C-9B3F-3FC37D0A4A98}">
  <sheetPr>
    <tabColor theme="7"/>
  </sheetPr>
  <dimension ref="A1:I37"/>
  <sheetViews>
    <sheetView showZeros="0" view="pageBreakPreview" topLeftCell="A16" zoomScaleNormal="100" zoomScaleSheetLayoutView="100" workbookViewId="0">
      <selection activeCell="E18" sqref="E18"/>
    </sheetView>
  </sheetViews>
  <sheetFormatPr defaultRowHeight="15" x14ac:dyDescent="0.2"/>
  <cols>
    <col min="1" max="1" width="4.140625" style="129" customWidth="1"/>
    <col min="2" max="2" width="42.85546875" style="134" customWidth="1"/>
    <col min="3" max="3" width="7.7109375" style="164" bestFit="1" customWidth="1"/>
    <col min="4" max="4" width="10.140625" style="132" bestFit="1" customWidth="1"/>
    <col min="5" max="5" width="8.85546875" style="139" bestFit="1" customWidth="1"/>
    <col min="6" max="6" width="13.42578125" style="133" bestFit="1" customWidth="1"/>
    <col min="7" max="16384" width="9.140625" style="134"/>
  </cols>
  <sheetData>
    <row r="1" spans="1:6" s="146" customFormat="1" ht="15.75" x14ac:dyDescent="0.25">
      <c r="A1" s="141" t="s">
        <v>20</v>
      </c>
      <c r="B1" s="142" t="s">
        <v>11</v>
      </c>
      <c r="C1" s="143"/>
      <c r="D1" s="144"/>
      <c r="E1" s="140"/>
      <c r="F1" s="145"/>
    </row>
    <row r="2" spans="1:6" s="146" customFormat="1" ht="15.75" x14ac:dyDescent="0.25">
      <c r="A2" s="141"/>
      <c r="B2" s="142"/>
      <c r="C2" s="143"/>
      <c r="D2" s="144"/>
      <c r="E2" s="140"/>
      <c r="F2" s="145"/>
    </row>
    <row r="3" spans="1:6" s="146" customFormat="1" ht="15.75" x14ac:dyDescent="0.25">
      <c r="A3" s="141" t="s">
        <v>43</v>
      </c>
      <c r="B3" s="142" t="s">
        <v>16</v>
      </c>
      <c r="C3" s="143"/>
      <c r="D3" s="144"/>
      <c r="E3" s="140"/>
      <c r="F3" s="145"/>
    </row>
    <row r="4" spans="1:6" s="146" customFormat="1" ht="15.75" x14ac:dyDescent="0.25">
      <c r="A4" s="141"/>
      <c r="B4" s="142"/>
      <c r="C4" s="143"/>
      <c r="D4" s="144"/>
      <c r="E4" s="140"/>
      <c r="F4" s="145"/>
    </row>
    <row r="5" spans="1:6" s="152" customFormat="1" ht="12.75" x14ac:dyDescent="0.2">
      <c r="A5" s="147"/>
      <c r="B5" s="148" t="s">
        <v>71</v>
      </c>
      <c r="C5" s="149"/>
      <c r="D5" s="150"/>
      <c r="E5" s="176"/>
      <c r="F5" s="151"/>
    </row>
    <row r="6" spans="1:6" s="152" customFormat="1" ht="25.5" x14ac:dyDescent="0.2">
      <c r="A6" s="153" t="s">
        <v>70</v>
      </c>
      <c r="B6" s="154" t="s">
        <v>72</v>
      </c>
      <c r="C6" s="154"/>
      <c r="D6" s="155"/>
      <c r="E6" s="177"/>
      <c r="F6" s="156"/>
    </row>
    <row r="7" spans="1:6" s="152" customFormat="1" ht="51" x14ac:dyDescent="0.2">
      <c r="A7" s="153" t="s">
        <v>70</v>
      </c>
      <c r="B7" s="154" t="s">
        <v>73</v>
      </c>
      <c r="C7" s="154"/>
      <c r="D7" s="155"/>
      <c r="E7" s="177"/>
      <c r="F7" s="156"/>
    </row>
    <row r="8" spans="1:6" s="152" customFormat="1" ht="178.5" x14ac:dyDescent="0.2">
      <c r="A8" s="153" t="s">
        <v>70</v>
      </c>
      <c r="B8" s="154" t="s">
        <v>109</v>
      </c>
      <c r="C8" s="154"/>
      <c r="D8" s="155"/>
      <c r="E8" s="177"/>
      <c r="F8" s="156"/>
    </row>
    <row r="9" spans="1:6" s="152" customFormat="1" ht="25.5" x14ac:dyDescent="0.2">
      <c r="A9" s="153" t="s">
        <v>70</v>
      </c>
      <c r="B9" s="154" t="s">
        <v>74</v>
      </c>
      <c r="C9" s="154"/>
      <c r="D9" s="155"/>
      <c r="E9" s="177"/>
      <c r="F9" s="156"/>
    </row>
    <row r="10" spans="1:6" s="152" customFormat="1" ht="25.5" x14ac:dyDescent="0.2">
      <c r="A10" s="153" t="s">
        <v>70</v>
      </c>
      <c r="B10" s="154" t="s">
        <v>75</v>
      </c>
      <c r="C10" s="154"/>
      <c r="D10" s="155"/>
      <c r="E10" s="177"/>
      <c r="F10" s="156"/>
    </row>
    <row r="11" spans="1:6" s="152" customFormat="1" ht="38.25" x14ac:dyDescent="0.2">
      <c r="A11" s="153" t="s">
        <v>70</v>
      </c>
      <c r="B11" s="154" t="s">
        <v>76</v>
      </c>
      <c r="C11" s="154"/>
      <c r="D11" s="155"/>
      <c r="E11" s="177"/>
      <c r="F11" s="156"/>
    </row>
    <row r="12" spans="1:6" s="152" customFormat="1" ht="63.75" x14ac:dyDescent="0.2">
      <c r="A12" s="153" t="s">
        <v>70</v>
      </c>
      <c r="B12" s="154" t="s">
        <v>77</v>
      </c>
      <c r="C12" s="154"/>
      <c r="D12" s="155"/>
      <c r="E12" s="177"/>
      <c r="F12" s="156"/>
    </row>
    <row r="13" spans="1:6" s="152" customFormat="1" ht="76.5" x14ac:dyDescent="0.2">
      <c r="A13" s="153" t="s">
        <v>70</v>
      </c>
      <c r="B13" s="157" t="s">
        <v>78</v>
      </c>
      <c r="C13" s="157"/>
      <c r="D13" s="158"/>
      <c r="E13" s="178"/>
      <c r="F13" s="159"/>
    </row>
    <row r="14" spans="1:6" s="152" customFormat="1" ht="114.75" x14ac:dyDescent="0.2">
      <c r="A14" s="160" t="s">
        <v>79</v>
      </c>
      <c r="B14" s="161" t="s">
        <v>119</v>
      </c>
      <c r="C14" s="161"/>
      <c r="D14" s="162"/>
      <c r="E14" s="179"/>
      <c r="F14" s="163"/>
    </row>
    <row r="15" spans="1:6" s="146" customFormat="1" ht="15.75" x14ac:dyDescent="0.25">
      <c r="A15" s="141"/>
      <c r="B15" s="130"/>
      <c r="C15" s="143"/>
      <c r="D15" s="144"/>
      <c r="E15" s="140"/>
      <c r="F15" s="145"/>
    </row>
    <row r="16" spans="1:6" ht="135" x14ac:dyDescent="0.2">
      <c r="A16" s="129" t="s">
        <v>39</v>
      </c>
      <c r="B16" s="130" t="s">
        <v>67</v>
      </c>
      <c r="C16" s="164" t="s">
        <v>10</v>
      </c>
      <c r="D16" s="132">
        <v>8</v>
      </c>
      <c r="F16" s="82">
        <f t="shared" ref="F16:F32" si="0">ROUND(E16*D16,2)</f>
        <v>0</v>
      </c>
    </row>
    <row r="17" spans="1:9" x14ac:dyDescent="0.2">
      <c r="F17" s="82">
        <f t="shared" si="0"/>
        <v>0</v>
      </c>
    </row>
    <row r="18" spans="1:9" ht="120.75" x14ac:dyDescent="0.2">
      <c r="A18" s="129" t="s">
        <v>41</v>
      </c>
      <c r="B18" s="130" t="s">
        <v>132</v>
      </c>
      <c r="C18" s="164" t="s">
        <v>15</v>
      </c>
      <c r="D18" s="132">
        <v>10</v>
      </c>
      <c r="F18" s="82">
        <f t="shared" si="0"/>
        <v>0</v>
      </c>
    </row>
    <row r="19" spans="1:9" x14ac:dyDescent="0.2">
      <c r="F19" s="82">
        <f t="shared" si="0"/>
        <v>0</v>
      </c>
    </row>
    <row r="20" spans="1:9" ht="277.5" x14ac:dyDescent="0.2">
      <c r="A20" s="129" t="s">
        <v>148</v>
      </c>
      <c r="B20" s="165" t="s">
        <v>133</v>
      </c>
      <c r="F20" s="82">
        <f t="shared" si="0"/>
        <v>0</v>
      </c>
    </row>
    <row r="21" spans="1:9" ht="105" x14ac:dyDescent="0.2">
      <c r="B21" s="166" t="s">
        <v>115</v>
      </c>
      <c r="F21" s="82"/>
    </row>
    <row r="22" spans="1:9" s="88" customFormat="1" ht="240" x14ac:dyDescent="0.2">
      <c r="A22" s="89"/>
      <c r="B22" s="167" t="s">
        <v>107</v>
      </c>
      <c r="C22" s="91" t="s">
        <v>15</v>
      </c>
      <c r="D22" s="127">
        <v>85</v>
      </c>
      <c r="E22" s="138"/>
      <c r="F22" s="82">
        <f>+E22*D22</f>
        <v>0</v>
      </c>
    </row>
    <row r="23" spans="1:9" s="88" customFormat="1" x14ac:dyDescent="0.2">
      <c r="A23" s="89"/>
      <c r="B23" s="167"/>
      <c r="C23" s="91"/>
      <c r="D23" s="127"/>
      <c r="E23" s="138"/>
      <c r="F23" s="82"/>
      <c r="I23" s="99"/>
    </row>
    <row r="24" spans="1:9" s="173" customFormat="1" ht="60" x14ac:dyDescent="0.2">
      <c r="A24" s="168" t="s">
        <v>147</v>
      </c>
      <c r="B24" s="169" t="s">
        <v>146</v>
      </c>
      <c r="C24" s="170" t="s">
        <v>15</v>
      </c>
      <c r="D24" s="171">
        <f>1360-85</f>
        <v>1275</v>
      </c>
      <c r="E24" s="180"/>
      <c r="F24" s="172">
        <f>+E24*D24</f>
        <v>0</v>
      </c>
    </row>
    <row r="25" spans="1:9" s="88" customFormat="1" x14ac:dyDescent="0.2">
      <c r="A25" s="89"/>
      <c r="B25" s="167"/>
      <c r="C25" s="91"/>
      <c r="D25" s="127"/>
      <c r="E25" s="138"/>
      <c r="F25" s="82"/>
    </row>
    <row r="26" spans="1:9" ht="409.5" x14ac:dyDescent="0.2">
      <c r="A26" s="129" t="s">
        <v>43</v>
      </c>
      <c r="B26" s="130" t="s">
        <v>134</v>
      </c>
      <c r="C26" s="164" t="s">
        <v>15</v>
      </c>
      <c r="D26" s="132">
        <v>100.8</v>
      </c>
      <c r="F26" s="82">
        <f t="shared" ref="F26" si="1">ROUND(E26*D26,2)</f>
        <v>0</v>
      </c>
    </row>
    <row r="27" spans="1:9" x14ac:dyDescent="0.2">
      <c r="B27" s="174"/>
      <c r="F27" s="82"/>
    </row>
    <row r="28" spans="1:9" ht="384.75" x14ac:dyDescent="0.2">
      <c r="A28" s="129" t="s">
        <v>9</v>
      </c>
      <c r="B28" s="165" t="s">
        <v>135</v>
      </c>
      <c r="C28" s="164" t="s">
        <v>15</v>
      </c>
      <c r="D28" s="132">
        <v>57</v>
      </c>
      <c r="F28" s="82">
        <f t="shared" si="0"/>
        <v>0</v>
      </c>
    </row>
    <row r="29" spans="1:9" x14ac:dyDescent="0.2">
      <c r="F29" s="82">
        <f t="shared" si="0"/>
        <v>0</v>
      </c>
    </row>
    <row r="30" spans="1:9" ht="90" x14ac:dyDescent="0.2">
      <c r="A30" s="129" t="s">
        <v>2</v>
      </c>
      <c r="B30" s="174" t="s">
        <v>104</v>
      </c>
      <c r="C30" s="164" t="s">
        <v>5</v>
      </c>
      <c r="D30" s="132">
        <v>160</v>
      </c>
      <c r="F30" s="82">
        <f t="shared" si="0"/>
        <v>0</v>
      </c>
    </row>
    <row r="31" spans="1:9" x14ac:dyDescent="0.2">
      <c r="F31" s="82">
        <f t="shared" si="0"/>
        <v>0</v>
      </c>
    </row>
    <row r="32" spans="1:9" ht="75" x14ac:dyDescent="0.2">
      <c r="A32" s="129" t="s">
        <v>3</v>
      </c>
      <c r="B32" s="175" t="s">
        <v>83</v>
      </c>
      <c r="C32" s="164" t="s">
        <v>10</v>
      </c>
      <c r="D32" s="132">
        <v>30</v>
      </c>
      <c r="F32" s="82">
        <f t="shared" si="0"/>
        <v>0</v>
      </c>
    </row>
    <row r="34" spans="1:6" s="97" customFormat="1" ht="45" x14ac:dyDescent="0.2">
      <c r="A34" s="129" t="s">
        <v>4</v>
      </c>
      <c r="B34" s="93" t="s">
        <v>58</v>
      </c>
      <c r="C34" s="94">
        <v>0.05</v>
      </c>
      <c r="D34" s="95"/>
      <c r="E34" s="109"/>
      <c r="F34" s="96">
        <f>SUM(F16:F33)*C34</f>
        <v>0</v>
      </c>
    </row>
    <row r="35" spans="1:6" s="99" customFormat="1" x14ac:dyDescent="0.2">
      <c r="A35" s="84"/>
      <c r="B35" s="93"/>
      <c r="C35" s="86"/>
      <c r="D35" s="95"/>
      <c r="E35" s="14"/>
      <c r="F35" s="98"/>
    </row>
    <row r="36" spans="1:6" s="105" customFormat="1" ht="16.5" thickBot="1" x14ac:dyDescent="0.3">
      <c r="A36" s="100"/>
      <c r="B36" s="101" t="s">
        <v>18</v>
      </c>
      <c r="C36" s="102"/>
      <c r="D36" s="103"/>
      <c r="E36" s="110"/>
      <c r="F36" s="104">
        <f>SUM(F16:F35)</f>
        <v>0</v>
      </c>
    </row>
    <row r="37" spans="1:6" ht="15.75" thickTop="1" x14ac:dyDescent="0.2"/>
  </sheetData>
  <sheetProtection algorithmName="SHA-512" hashValue="NL6+jqbH/ZKtL/fogxe/5JbqMZImu011gmvCe7iBw+z7VeQGgi0j2uDUFwscHhGemLgZt9ISOGw/SqkGGMgsKw==" saltValue="n3XCR8eifaabhRhz9KjcIA==" spinCount="100000" sheet="1" objects="1" scenarios="1" selectLockedCells="1"/>
  <pageMargins left="0.9055118110236221" right="0.70866141732283472" top="0.74803149606299213" bottom="0.86614173228346458" header="0.51181102362204722" footer="0.51181102362204722"/>
  <pageSetup paperSize="9" scale="91" orientation="portrait" cellComments="asDisplayed" r:id="rId1"/>
  <headerFooter alignWithMargins="0">
    <oddFooter>Stran &amp;P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BE4D6-BD44-4086-90CC-0D789AB93236}">
  <sheetPr>
    <tabColor theme="7"/>
  </sheetPr>
  <dimension ref="A1:I23"/>
  <sheetViews>
    <sheetView showZeros="0" view="pageBreakPreview" zoomScaleNormal="100" zoomScaleSheetLayoutView="100" workbookViewId="0">
      <selection activeCell="E7" sqref="E7"/>
    </sheetView>
  </sheetViews>
  <sheetFormatPr defaultRowHeight="15" x14ac:dyDescent="0.2"/>
  <cols>
    <col min="1" max="1" width="4.140625" style="89" customWidth="1"/>
    <col min="2" max="2" width="42.85546875" style="90" customWidth="1"/>
    <col min="3" max="3" width="7.7109375" style="91" bestFit="1" customWidth="1"/>
    <col min="4" max="4" width="10.140625" style="127" bestFit="1" customWidth="1"/>
    <col min="5" max="5" width="10.140625" style="138" bestFit="1" customWidth="1"/>
    <col min="6" max="6" width="13.5703125" style="128" bestFit="1" customWidth="1"/>
    <col min="7" max="16384" width="9.140625" style="88"/>
  </cols>
  <sheetData>
    <row r="1" spans="1:8" s="83" customFormat="1" ht="15.75" x14ac:dyDescent="0.25">
      <c r="A1" s="78" t="s">
        <v>20</v>
      </c>
      <c r="B1" s="79" t="s">
        <v>11</v>
      </c>
      <c r="C1" s="80"/>
      <c r="D1" s="112"/>
      <c r="E1" s="135"/>
      <c r="F1" s="113"/>
    </row>
    <row r="2" spans="1:8" s="83" customFormat="1" ht="15.75" x14ac:dyDescent="0.25">
      <c r="A2" s="78"/>
      <c r="B2" s="79"/>
      <c r="C2" s="80"/>
      <c r="D2" s="112"/>
      <c r="E2" s="135"/>
      <c r="F2" s="113"/>
    </row>
    <row r="3" spans="1:8" s="83" customFormat="1" ht="15.75" x14ac:dyDescent="0.25">
      <c r="A3" s="78" t="s">
        <v>9</v>
      </c>
      <c r="B3" s="79" t="s">
        <v>51</v>
      </c>
      <c r="C3" s="80"/>
      <c r="D3" s="112"/>
      <c r="E3" s="135"/>
      <c r="F3" s="113"/>
    </row>
    <row r="4" spans="1:8" s="83" customFormat="1" ht="15.75" x14ac:dyDescent="0.25">
      <c r="A4" s="78"/>
      <c r="B4" s="79"/>
      <c r="C4" s="80"/>
      <c r="D4" s="112"/>
      <c r="E4" s="135"/>
      <c r="F4" s="113"/>
    </row>
    <row r="5" spans="1:8" ht="90" x14ac:dyDescent="0.2">
      <c r="A5" s="181" t="s">
        <v>39</v>
      </c>
      <c r="B5" s="182" t="s">
        <v>110</v>
      </c>
      <c r="C5" s="183" t="s">
        <v>15</v>
      </c>
      <c r="D5" s="184">
        <v>1680</v>
      </c>
      <c r="E5" s="188"/>
      <c r="F5" s="82">
        <f t="shared" ref="F5:F7" si="0">ROUND(E5*D5,2)</f>
        <v>0</v>
      </c>
    </row>
    <row r="6" spans="1:8" x14ac:dyDescent="0.2">
      <c r="A6" s="185"/>
      <c r="B6" s="186"/>
      <c r="C6" s="183"/>
      <c r="D6" s="186"/>
      <c r="E6" s="188"/>
      <c r="F6" s="82">
        <f t="shared" si="0"/>
        <v>0</v>
      </c>
    </row>
    <row r="7" spans="1:8" ht="105" x14ac:dyDescent="0.2">
      <c r="A7" s="181" t="s">
        <v>41</v>
      </c>
      <c r="B7" s="182" t="s">
        <v>112</v>
      </c>
      <c r="C7" s="183" t="s">
        <v>14</v>
      </c>
      <c r="D7" s="184">
        <v>2</v>
      </c>
      <c r="E7" s="188"/>
      <c r="F7" s="82">
        <f t="shared" si="0"/>
        <v>0</v>
      </c>
    </row>
    <row r="9" spans="1:8" s="97" customFormat="1" ht="45" x14ac:dyDescent="0.2">
      <c r="A9" s="89" t="s">
        <v>42</v>
      </c>
      <c r="B9" s="93" t="s">
        <v>58</v>
      </c>
      <c r="C9" s="94">
        <v>0.05</v>
      </c>
      <c r="D9" s="95"/>
      <c r="E9" s="109"/>
      <c r="F9" s="96">
        <f>SUM(F5:F8)*C9</f>
        <v>0</v>
      </c>
    </row>
    <row r="10" spans="1:8" s="99" customFormat="1" x14ac:dyDescent="0.2">
      <c r="A10" s="84"/>
      <c r="B10" s="93"/>
      <c r="C10" s="86"/>
      <c r="D10" s="95"/>
      <c r="E10" s="14"/>
      <c r="F10" s="98"/>
    </row>
    <row r="11" spans="1:8" s="105" customFormat="1" ht="16.5" thickBot="1" x14ac:dyDescent="0.3">
      <c r="A11" s="100"/>
      <c r="B11" s="101" t="s">
        <v>93</v>
      </c>
      <c r="C11" s="102"/>
      <c r="D11" s="103"/>
      <c r="E11" s="110"/>
      <c r="F11" s="104">
        <f>SUM(F5:F10)</f>
        <v>0</v>
      </c>
      <c r="H11" s="187"/>
    </row>
    <row r="12" spans="1:8" ht="15.75" thickTop="1" x14ac:dyDescent="0.2"/>
    <row r="23" spans="9:9" x14ac:dyDescent="0.2">
      <c r="I23" s="99"/>
    </row>
  </sheetData>
  <sheetProtection algorithmName="SHA-512" hashValue="lsGqDcks9oIxva8ljCA8xFu74EjRaPcinD4TPTZb3puqqDWFatON1oQJanuYz7YabofbtJu0EOKCtaQi164vog==" saltValue="sXe99LBWwMwfFoYFfxDMKQ==" spinCount="100000" sheet="1" objects="1" scenarios="1" selectLockedCells="1"/>
  <pageMargins left="0.9055118110236221" right="0.70866141732283472" top="0.74803149606299213" bottom="0.86614173228346458" header="0.51181102362204722" footer="0.51181102362204722"/>
  <pageSetup paperSize="9" scale="91" orientation="portrait" cellComments="asDisplayed" r:id="rId1"/>
  <headerFooter alignWithMargins="0">
    <oddFooter>Stran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3FC27-CAEB-4B1D-A355-E6541BDA84AE}">
  <sheetPr>
    <tabColor theme="5"/>
  </sheetPr>
  <dimension ref="A1:I23"/>
  <sheetViews>
    <sheetView showZeros="0" view="pageBreakPreview" zoomScaleNormal="100" zoomScaleSheetLayoutView="100" workbookViewId="0">
      <selection activeCell="E7" sqref="E7"/>
    </sheetView>
  </sheetViews>
  <sheetFormatPr defaultRowHeight="15" x14ac:dyDescent="0.2"/>
  <cols>
    <col min="1" max="1" width="4.140625" style="129" customWidth="1"/>
    <col min="2" max="2" width="42.85546875" style="174" customWidth="1"/>
    <col min="3" max="3" width="7.85546875" style="164" bestFit="1" customWidth="1"/>
    <col min="4" max="4" width="7.140625" style="132" bestFit="1" customWidth="1"/>
    <col min="5" max="5" width="11.42578125" style="139" bestFit="1" customWidth="1"/>
    <col min="6" max="6" width="12.5703125" style="133" bestFit="1" customWidth="1"/>
    <col min="7" max="16384" width="9.140625" style="134"/>
  </cols>
  <sheetData>
    <row r="1" spans="1:6" s="146" customFormat="1" ht="15.75" x14ac:dyDescent="0.25">
      <c r="A1" s="141" t="s">
        <v>21</v>
      </c>
      <c r="B1" s="142" t="s">
        <v>12</v>
      </c>
      <c r="C1" s="143"/>
      <c r="D1" s="144"/>
      <c r="E1" s="140"/>
      <c r="F1" s="145"/>
    </row>
    <row r="2" spans="1:6" s="146" customFormat="1" ht="15.75" x14ac:dyDescent="0.25">
      <c r="A2" s="141"/>
      <c r="B2" s="142"/>
      <c r="C2" s="143"/>
      <c r="D2" s="144"/>
      <c r="E2" s="140"/>
      <c r="F2" s="145"/>
    </row>
    <row r="3" spans="1:6" s="146" customFormat="1" ht="15.75" x14ac:dyDescent="0.25">
      <c r="A3" s="141" t="s">
        <v>39</v>
      </c>
      <c r="B3" s="142" t="s">
        <v>25</v>
      </c>
      <c r="C3" s="143"/>
      <c r="D3" s="144"/>
      <c r="E3" s="140"/>
      <c r="F3" s="145"/>
    </row>
    <row r="4" spans="1:6" s="146" customFormat="1" ht="15.75" x14ac:dyDescent="0.25">
      <c r="A4" s="141"/>
      <c r="B4" s="142"/>
      <c r="C4" s="143"/>
      <c r="D4" s="144"/>
      <c r="E4" s="140"/>
      <c r="F4" s="145"/>
    </row>
    <row r="5" spans="1:6" ht="105" x14ac:dyDescent="0.2">
      <c r="A5" s="189" t="s">
        <v>39</v>
      </c>
      <c r="B5" s="190" t="s">
        <v>120</v>
      </c>
      <c r="C5" s="191" t="s">
        <v>5</v>
      </c>
      <c r="D5" s="192">
        <v>72.8</v>
      </c>
      <c r="F5" s="82">
        <f>ROUND(E5*D5,2)</f>
        <v>0</v>
      </c>
    </row>
    <row r="6" spans="1:6" x14ac:dyDescent="0.2">
      <c r="A6" s="189"/>
      <c r="B6" s="190"/>
      <c r="C6" s="191"/>
      <c r="D6" s="192"/>
      <c r="E6" s="109"/>
      <c r="F6" s="82">
        <f t="shared" ref="F6:F16" si="0">ROUND(E6*D6,2)</f>
        <v>0</v>
      </c>
    </row>
    <row r="7" spans="1:6" s="193" customFormat="1" ht="90" x14ac:dyDescent="0.2">
      <c r="A7" s="189" t="s">
        <v>41</v>
      </c>
      <c r="B7" s="190" t="s">
        <v>121</v>
      </c>
      <c r="C7" s="191" t="s">
        <v>5</v>
      </c>
      <c r="D7" s="192">
        <v>10</v>
      </c>
      <c r="E7" s="109"/>
      <c r="F7" s="82">
        <f t="shared" si="0"/>
        <v>0</v>
      </c>
    </row>
    <row r="8" spans="1:6" x14ac:dyDescent="0.2">
      <c r="A8" s="189"/>
      <c r="B8" s="190"/>
      <c r="C8" s="191"/>
      <c r="D8" s="192"/>
      <c r="E8" s="109"/>
      <c r="F8" s="82">
        <f t="shared" si="0"/>
        <v>0</v>
      </c>
    </row>
    <row r="9" spans="1:6" ht="60" x14ac:dyDescent="0.2">
      <c r="A9" s="189" t="s">
        <v>42</v>
      </c>
      <c r="B9" s="190" t="s">
        <v>46</v>
      </c>
      <c r="C9" s="191" t="s">
        <v>1</v>
      </c>
      <c r="D9" s="192">
        <v>4</v>
      </c>
      <c r="E9" s="109"/>
      <c r="F9" s="82">
        <f t="shared" si="0"/>
        <v>0</v>
      </c>
    </row>
    <row r="10" spans="1:6" x14ac:dyDescent="0.2">
      <c r="A10" s="189"/>
      <c r="B10" s="193"/>
      <c r="C10" s="194"/>
      <c r="D10" s="192"/>
      <c r="E10" s="109"/>
      <c r="F10" s="82">
        <f t="shared" si="0"/>
        <v>0</v>
      </c>
    </row>
    <row r="11" spans="1:6" ht="45" x14ac:dyDescent="0.2">
      <c r="A11" s="189" t="s">
        <v>43</v>
      </c>
      <c r="B11" s="190" t="s">
        <v>113</v>
      </c>
      <c r="C11" s="194" t="s">
        <v>5</v>
      </c>
      <c r="D11" s="87">
        <v>10</v>
      </c>
      <c r="E11" s="109"/>
      <c r="F11" s="82">
        <f t="shared" si="0"/>
        <v>0</v>
      </c>
    </row>
    <row r="12" spans="1:6" x14ac:dyDescent="0.2">
      <c r="A12" s="189"/>
      <c r="B12" s="190"/>
      <c r="C12" s="194"/>
      <c r="D12" s="87"/>
      <c r="E12" s="109"/>
      <c r="F12" s="82">
        <f t="shared" si="0"/>
        <v>0</v>
      </c>
    </row>
    <row r="13" spans="1:6" s="88" customFormat="1" ht="60" x14ac:dyDescent="0.2">
      <c r="A13" s="181" t="s">
        <v>9</v>
      </c>
      <c r="B13" s="195" t="s">
        <v>122</v>
      </c>
      <c r="C13" s="86" t="s">
        <v>5</v>
      </c>
      <c r="D13" s="196">
        <f>36.9*2</f>
        <v>73.8</v>
      </c>
      <c r="E13" s="14"/>
      <c r="F13" s="82">
        <f t="shared" si="0"/>
        <v>0</v>
      </c>
    </row>
    <row r="14" spans="1:6" x14ac:dyDescent="0.2">
      <c r="A14" s="189"/>
      <c r="B14" s="190"/>
      <c r="C14" s="194"/>
      <c r="D14" s="87"/>
      <c r="E14" s="109"/>
      <c r="F14" s="82">
        <f t="shared" si="0"/>
        <v>0</v>
      </c>
    </row>
    <row r="15" spans="1:6" ht="75" x14ac:dyDescent="0.2">
      <c r="A15" s="189" t="s">
        <v>2</v>
      </c>
      <c r="B15" s="197" t="s">
        <v>80</v>
      </c>
      <c r="C15" s="191" t="s">
        <v>10</v>
      </c>
      <c r="D15" s="192">
        <v>20</v>
      </c>
      <c r="F15" s="82">
        <f t="shared" si="0"/>
        <v>0</v>
      </c>
    </row>
    <row r="16" spans="1:6" x14ac:dyDescent="0.2">
      <c r="D16" s="192"/>
      <c r="F16" s="82">
        <f t="shared" si="0"/>
        <v>0</v>
      </c>
    </row>
    <row r="17" spans="1:9" s="97" customFormat="1" ht="45" x14ac:dyDescent="0.2">
      <c r="A17" s="89" t="s">
        <v>3</v>
      </c>
      <c r="B17" s="93" t="s">
        <v>81</v>
      </c>
      <c r="C17" s="94">
        <v>0.05</v>
      </c>
      <c r="D17" s="95"/>
      <c r="E17" s="109"/>
      <c r="F17" s="96">
        <f>SUM(F5:F16)*C17</f>
        <v>0</v>
      </c>
    </row>
    <row r="18" spans="1:9" s="99" customFormat="1" x14ac:dyDescent="0.2">
      <c r="A18" s="84"/>
      <c r="B18" s="93"/>
      <c r="C18" s="86"/>
      <c r="D18" s="95"/>
      <c r="E18" s="14"/>
      <c r="F18" s="98"/>
    </row>
    <row r="19" spans="1:9" s="105" customFormat="1" ht="16.5" thickBot="1" x14ac:dyDescent="0.3">
      <c r="A19" s="100"/>
      <c r="B19" s="101" t="s">
        <v>82</v>
      </c>
      <c r="C19" s="102"/>
      <c r="D19" s="103"/>
      <c r="E19" s="110"/>
      <c r="F19" s="104">
        <f>SUM(F5:F18)</f>
        <v>0</v>
      </c>
    </row>
    <row r="20" spans="1:9" ht="15.75" thickTop="1" x14ac:dyDescent="0.2"/>
    <row r="23" spans="1:9" x14ac:dyDescent="0.2">
      <c r="I23" s="193"/>
    </row>
  </sheetData>
  <sheetProtection algorithmName="SHA-512" hashValue="xCEyZb0yKtwyFbcXZgF/gPWcV6dFcuJugjgJxDEVKi5sWdihds6cnwanu+RiK+4BZIDyIzgffWnGhAHYtx5tMQ==" saltValue="0utUPzlSoo5JJxjLY7+xLw==" spinCount="100000" sheet="1" objects="1" scenarios="1" selectLockedCells="1"/>
  <pageMargins left="0.9055118110236221" right="0.70866141732283472" top="0.74803149606299213" bottom="0.86614173228346458" header="0.51181102362204722" footer="0.51181102362204722"/>
  <pageSetup paperSize="9" scale="91" orientation="portrait" cellComments="asDisplayed" r:id="rId1"/>
  <headerFooter alignWithMargins="0">
    <oddFooter>Stran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DF555-A496-4FB5-8E88-43CDC8C7BD1E}">
  <sheetPr>
    <tabColor theme="5"/>
  </sheetPr>
  <dimension ref="A1:I27"/>
  <sheetViews>
    <sheetView showZeros="0" view="pageBreakPreview" zoomScaleNormal="100" zoomScaleSheetLayoutView="100" workbookViewId="0">
      <selection activeCell="E7" sqref="E7"/>
    </sheetView>
  </sheetViews>
  <sheetFormatPr defaultRowHeight="15" x14ac:dyDescent="0.2"/>
  <cols>
    <col min="1" max="1" width="4.140625" style="89" customWidth="1"/>
    <col min="2" max="2" width="42.85546875" style="90" customWidth="1"/>
    <col min="3" max="3" width="7.7109375" style="91" bestFit="1" customWidth="1"/>
    <col min="4" max="4" width="7" style="127" bestFit="1" customWidth="1"/>
    <col min="5" max="5" width="10.140625" style="138" bestFit="1" customWidth="1"/>
    <col min="6" max="6" width="12" style="128" bestFit="1" customWidth="1"/>
    <col min="7" max="16384" width="9.140625" style="88"/>
  </cols>
  <sheetData>
    <row r="1" spans="1:8" s="83" customFormat="1" ht="15.75" x14ac:dyDescent="0.25">
      <c r="A1" s="78" t="s">
        <v>21</v>
      </c>
      <c r="B1" s="79" t="s">
        <v>12</v>
      </c>
      <c r="C1" s="80"/>
      <c r="D1" s="112"/>
      <c r="E1" s="135"/>
      <c r="F1" s="113"/>
    </row>
    <row r="2" spans="1:8" s="83" customFormat="1" ht="15.75" x14ac:dyDescent="0.25">
      <c r="A2" s="78"/>
      <c r="B2" s="79"/>
      <c r="C2" s="80"/>
      <c r="D2" s="112"/>
      <c r="E2" s="135"/>
      <c r="F2" s="113"/>
    </row>
    <row r="3" spans="1:8" s="83" customFormat="1" ht="15.75" x14ac:dyDescent="0.25">
      <c r="A3" s="78" t="s">
        <v>42</v>
      </c>
      <c r="B3" s="79" t="s">
        <v>24</v>
      </c>
      <c r="C3" s="80"/>
      <c r="D3" s="112"/>
      <c r="E3" s="135"/>
      <c r="F3" s="113"/>
    </row>
    <row r="4" spans="1:8" s="83" customFormat="1" ht="15.75" x14ac:dyDescent="0.25">
      <c r="A4" s="78"/>
      <c r="B4" s="79"/>
      <c r="C4" s="80"/>
      <c r="D4" s="112"/>
      <c r="E4" s="135"/>
      <c r="F4" s="113"/>
    </row>
    <row r="5" spans="1:8" ht="75" x14ac:dyDescent="0.2">
      <c r="A5" s="89" t="s">
        <v>39</v>
      </c>
      <c r="B5" s="126" t="s">
        <v>114</v>
      </c>
      <c r="C5" s="91" t="s">
        <v>1</v>
      </c>
      <c r="D5" s="127">
        <v>30</v>
      </c>
      <c r="F5" s="82">
        <f t="shared" ref="F5:F9" si="0">ROUND(E5*D5,2)</f>
        <v>0</v>
      </c>
    </row>
    <row r="6" spans="1:8" x14ac:dyDescent="0.2">
      <c r="F6" s="82">
        <f t="shared" si="0"/>
        <v>0</v>
      </c>
    </row>
    <row r="7" spans="1:8" s="99" customFormat="1" ht="60" x14ac:dyDescent="0.2">
      <c r="A7" s="84" t="s">
        <v>41</v>
      </c>
      <c r="B7" s="198" t="s">
        <v>129</v>
      </c>
      <c r="C7" s="86"/>
      <c r="D7" s="95"/>
      <c r="E7" s="14"/>
      <c r="F7" s="199">
        <f t="shared" si="0"/>
        <v>0</v>
      </c>
    </row>
    <row r="8" spans="1:8" s="99" customFormat="1" x14ac:dyDescent="0.2">
      <c r="A8" s="84"/>
      <c r="B8" s="198" t="s">
        <v>130</v>
      </c>
      <c r="C8" s="86" t="s">
        <v>1</v>
      </c>
      <c r="D8" s="95">
        <v>40</v>
      </c>
      <c r="E8" s="14"/>
      <c r="F8" s="199">
        <f t="shared" si="0"/>
        <v>0</v>
      </c>
    </row>
    <row r="9" spans="1:8" s="99" customFormat="1" x14ac:dyDescent="0.2">
      <c r="A9" s="84"/>
      <c r="B9" s="198" t="s">
        <v>131</v>
      </c>
      <c r="C9" s="86" t="s">
        <v>1</v>
      </c>
      <c r="D9" s="95">
        <v>20</v>
      </c>
      <c r="E9" s="14"/>
      <c r="F9" s="199">
        <f t="shared" si="0"/>
        <v>0</v>
      </c>
    </row>
    <row r="10" spans="1:8" s="99" customFormat="1" x14ac:dyDescent="0.2">
      <c r="A10" s="84"/>
      <c r="B10" s="198"/>
      <c r="C10" s="86"/>
      <c r="D10" s="95"/>
      <c r="E10" s="14"/>
      <c r="F10" s="98"/>
    </row>
    <row r="11" spans="1:8" s="97" customFormat="1" ht="45" x14ac:dyDescent="0.2">
      <c r="A11" s="89" t="s">
        <v>42</v>
      </c>
      <c r="B11" s="93" t="s">
        <v>58</v>
      </c>
      <c r="C11" s="94">
        <v>0.05</v>
      </c>
      <c r="D11" s="95"/>
      <c r="E11" s="109"/>
      <c r="F11" s="96">
        <f>SUM(F5:F10)*C11</f>
        <v>0</v>
      </c>
      <c r="H11" s="200"/>
    </row>
    <row r="12" spans="1:8" s="99" customFormat="1" x14ac:dyDescent="0.2">
      <c r="A12" s="84"/>
      <c r="B12" s="93"/>
      <c r="C12" s="86"/>
      <c r="D12" s="95"/>
      <c r="E12" s="14"/>
      <c r="F12" s="98"/>
    </row>
    <row r="13" spans="1:8" s="105" customFormat="1" ht="16.5" thickBot="1" x14ac:dyDescent="0.3">
      <c r="A13" s="100"/>
      <c r="B13" s="101" t="s">
        <v>94</v>
      </c>
      <c r="C13" s="102"/>
      <c r="D13" s="103"/>
      <c r="E13" s="110"/>
      <c r="F13" s="104">
        <f>SUM(F5:F12)</f>
        <v>0</v>
      </c>
    </row>
    <row r="14" spans="1:8" ht="15.75" thickTop="1" x14ac:dyDescent="0.2"/>
    <row r="27" spans="9:9" x14ac:dyDescent="0.2">
      <c r="I27" s="99"/>
    </row>
  </sheetData>
  <sheetProtection algorithmName="SHA-512" hashValue="ns9GJVyxDNU+8+GpYjuRqKAA1rM5ROcGxTwC1YFFKqhHGhNVrHgpPWadkXFPzCx/QAshe43POtlbgRB6Ofva2w==" saltValue="jI2se+WSRVrk/OadPukwwg==" spinCount="100000" sheet="1" objects="1" scenarios="1" selectLockedCells="1"/>
  <pageMargins left="0.9055118110236221" right="0.70866141732283472" top="0.74803149606299213" bottom="0.86614173228346458" header="0.51181102362204722" footer="0.51181102362204722"/>
  <pageSetup paperSize="9" scale="91" orientation="portrait" cellComments="asDisplayed" r:id="rId1"/>
  <headerFooter alignWithMargins="0">
    <oddFooter>Stran &amp;P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D858A-1C4D-47D5-9D33-CFB087787BBA}">
  <sheetPr>
    <tabColor theme="5"/>
  </sheetPr>
  <dimension ref="A1:I23"/>
  <sheetViews>
    <sheetView showZeros="0" view="pageBreakPreview" zoomScaleNormal="100" zoomScaleSheetLayoutView="100" workbookViewId="0">
      <selection activeCell="E5" sqref="E5"/>
    </sheetView>
  </sheetViews>
  <sheetFormatPr defaultRowHeight="15" x14ac:dyDescent="0.2"/>
  <cols>
    <col min="1" max="1" width="4.140625" style="89" customWidth="1"/>
    <col min="2" max="2" width="42.85546875" style="126" customWidth="1"/>
    <col min="3" max="3" width="7.7109375" style="91" bestFit="1" customWidth="1"/>
    <col min="4" max="4" width="8.28515625" style="205" bestFit="1" customWidth="1"/>
    <col min="5" max="5" width="8.85546875" style="220" customWidth="1"/>
    <col min="6" max="6" width="13.5703125" style="206" bestFit="1" customWidth="1"/>
    <col min="7" max="7" width="9.140625" style="207"/>
    <col min="8" max="16384" width="9.140625" style="208"/>
  </cols>
  <sheetData>
    <row r="1" spans="1:7" s="204" customFormat="1" ht="15.75" x14ac:dyDescent="0.25">
      <c r="A1" s="78" t="s">
        <v>21</v>
      </c>
      <c r="B1" s="111" t="s">
        <v>12</v>
      </c>
      <c r="C1" s="80"/>
      <c r="D1" s="201"/>
      <c r="E1" s="219"/>
      <c r="F1" s="202"/>
      <c r="G1" s="203"/>
    </row>
    <row r="2" spans="1:7" s="204" customFormat="1" ht="15.75" x14ac:dyDescent="0.25">
      <c r="A2" s="78"/>
      <c r="B2" s="111"/>
      <c r="C2" s="80"/>
      <c r="D2" s="201"/>
      <c r="E2" s="219"/>
      <c r="F2" s="202"/>
      <c r="G2" s="203"/>
    </row>
    <row r="3" spans="1:7" s="204" customFormat="1" ht="15.75" x14ac:dyDescent="0.25">
      <c r="A3" s="78" t="s">
        <v>43</v>
      </c>
      <c r="B3" s="111" t="s">
        <v>17</v>
      </c>
      <c r="C3" s="80"/>
      <c r="D3" s="201"/>
      <c r="E3" s="219"/>
      <c r="F3" s="202"/>
      <c r="G3" s="203"/>
    </row>
    <row r="4" spans="1:7" s="204" customFormat="1" ht="15.75" x14ac:dyDescent="0.25">
      <c r="A4" s="78"/>
      <c r="B4" s="111"/>
      <c r="C4" s="80"/>
      <c r="D4" s="201"/>
      <c r="E4" s="219"/>
      <c r="F4" s="202"/>
      <c r="G4" s="203"/>
    </row>
    <row r="5" spans="1:7" ht="75" x14ac:dyDescent="0.2">
      <c r="A5" s="89" t="s">
        <v>39</v>
      </c>
      <c r="B5" s="126" t="s">
        <v>103</v>
      </c>
      <c r="C5" s="91" t="s">
        <v>5</v>
      </c>
      <c r="D5" s="205">
        <v>600</v>
      </c>
      <c r="F5" s="82">
        <f t="shared" ref="F5:F6" si="0">ROUND(E5*D5,2)</f>
        <v>0</v>
      </c>
    </row>
    <row r="6" spans="1:7" x14ac:dyDescent="0.2">
      <c r="F6" s="82">
        <f t="shared" si="0"/>
        <v>0</v>
      </c>
    </row>
    <row r="7" spans="1:7" ht="45" x14ac:dyDescent="0.2">
      <c r="A7" s="89" t="s">
        <v>41</v>
      </c>
      <c r="B7" s="126" t="s">
        <v>123</v>
      </c>
      <c r="C7" s="91" t="s">
        <v>15</v>
      </c>
      <c r="D7" s="127">
        <v>300</v>
      </c>
      <c r="E7" s="138"/>
      <c r="F7" s="82">
        <f>ROUND(E7*D7,2)</f>
        <v>0</v>
      </c>
      <c r="G7" s="88"/>
    </row>
    <row r="8" spans="1:7" x14ac:dyDescent="0.2">
      <c r="D8" s="127"/>
      <c r="E8" s="138"/>
      <c r="F8" s="128"/>
      <c r="G8" s="88"/>
    </row>
    <row r="9" spans="1:7" ht="45" x14ac:dyDescent="0.2">
      <c r="A9" s="89" t="s">
        <v>42</v>
      </c>
      <c r="B9" s="126" t="s">
        <v>143</v>
      </c>
      <c r="C9" s="91" t="s">
        <v>15</v>
      </c>
      <c r="D9" s="127">
        <v>100</v>
      </c>
      <c r="E9" s="138"/>
      <c r="F9" s="82">
        <f t="shared" ref="F9" si="1">ROUND(E9*D9,2)</f>
        <v>0</v>
      </c>
      <c r="G9" s="88"/>
    </row>
    <row r="10" spans="1:7" x14ac:dyDescent="0.2">
      <c r="D10" s="127"/>
      <c r="E10" s="138"/>
      <c r="F10" s="82"/>
      <c r="G10" s="88"/>
    </row>
    <row r="11" spans="1:7" x14ac:dyDescent="0.2">
      <c r="A11" s="89" t="s">
        <v>43</v>
      </c>
      <c r="B11" s="126" t="s">
        <v>124</v>
      </c>
      <c r="C11" s="91" t="s">
        <v>10</v>
      </c>
      <c r="D11" s="127">
        <v>30</v>
      </c>
      <c r="E11" s="138"/>
      <c r="F11" s="82">
        <f t="shared" ref="F11" si="2">ROUND(E11*D11,2)</f>
        <v>0</v>
      </c>
      <c r="G11" s="88"/>
    </row>
    <row r="12" spans="1:7" s="204" customFormat="1" ht="15.75" x14ac:dyDescent="0.25">
      <c r="A12" s="78"/>
      <c r="B12" s="111"/>
      <c r="C12" s="80"/>
      <c r="D12" s="112"/>
      <c r="E12" s="135"/>
      <c r="F12" s="113"/>
      <c r="G12" s="83"/>
    </row>
    <row r="13" spans="1:7" s="211" customFormat="1" ht="60" x14ac:dyDescent="0.2">
      <c r="A13" s="89" t="s">
        <v>9</v>
      </c>
      <c r="B13" s="93" t="s">
        <v>53</v>
      </c>
      <c r="C13" s="94">
        <v>0.05</v>
      </c>
      <c r="D13" s="209"/>
      <c r="E13" s="221"/>
      <c r="F13" s="210">
        <f>SUM(F5:F12)*C13</f>
        <v>0</v>
      </c>
      <c r="G13" s="97"/>
    </row>
    <row r="14" spans="1:7" s="214" customFormat="1" x14ac:dyDescent="0.2">
      <c r="A14" s="84"/>
      <c r="B14" s="93"/>
      <c r="C14" s="86"/>
      <c r="D14" s="209"/>
      <c r="E14" s="222"/>
      <c r="F14" s="212"/>
      <c r="G14" s="213"/>
    </row>
    <row r="15" spans="1:7" s="218" customFormat="1" ht="16.5" thickBot="1" x14ac:dyDescent="0.3">
      <c r="A15" s="100"/>
      <c r="B15" s="101" t="s">
        <v>19</v>
      </c>
      <c r="C15" s="102"/>
      <c r="D15" s="215"/>
      <c r="E15" s="223"/>
      <c r="F15" s="216">
        <f>SUM(F5:F14)</f>
        <v>0</v>
      </c>
      <c r="G15" s="217"/>
    </row>
    <row r="16" spans="1:7" ht="15.75" thickTop="1" x14ac:dyDescent="0.2"/>
    <row r="23" spans="9:9" x14ac:dyDescent="0.2">
      <c r="I23" s="214"/>
    </row>
  </sheetData>
  <sheetProtection algorithmName="SHA-512" hashValue="zpSP6nviS5BU/hRLYZLRwGAECtUUTznR0XQu16FWXmt3vHOhz92/Nx3fc6dLF56lrxJdA2EXOSE3PYvXjlT52w==" saltValue="WbNmiB5UKFx71W/qEIOmuw==" spinCount="100000" sheet="1" objects="1" scenarios="1" selectLockedCells="1"/>
  <pageMargins left="0.9055118110236221" right="0.70866141732283472" top="0.74803149606299213" bottom="0.86614173228346458" header="0.51181102362204722" footer="0.51181102362204722"/>
  <pageSetup paperSize="9" scale="91" orientation="portrait" cellComments="asDisplayed" r:id="rId1"/>
  <headerFooter alignWithMargins="0">
    <oddFooter>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13</vt:i4>
      </vt:variant>
      <vt:variant>
        <vt:lpstr>Imenovani obsegi</vt:lpstr>
      </vt:variant>
      <vt:variant>
        <vt:i4>13</vt:i4>
      </vt:variant>
    </vt:vector>
  </HeadingPairs>
  <TitlesOfParts>
    <vt:vector size="26" baseType="lpstr">
      <vt:lpstr>REK1</vt:lpstr>
      <vt:lpstr>I.1. PRIPRAVLJALNA DELA</vt:lpstr>
      <vt:lpstr>I.2. RUŠITVENA</vt:lpstr>
      <vt:lpstr>I.3. ZIDARSKA DELA</vt:lpstr>
      <vt:lpstr>I.4.FASADERSKA DELA</vt:lpstr>
      <vt:lpstr>I.5. ODER</vt:lpstr>
      <vt:lpstr>II.1. KROVSKO-KLEPARSKA DELA</vt:lpstr>
      <vt:lpstr>II.3. KLJUČAVNIČARSKA DELA</vt:lpstr>
      <vt:lpstr>II.4. SLIKOPLESKARSKA DELA</vt:lpstr>
      <vt:lpstr>II.5. TLAKARSKA DELA</vt:lpstr>
      <vt:lpstr>II.6. KERAMIČARSKA DELA</vt:lpstr>
      <vt:lpstr>III.1.SVETILA</vt:lpstr>
      <vt:lpstr>IV.1.OSTALA DELA</vt:lpstr>
      <vt:lpstr>'I.1. PRIPRAVLJALNA DELA'!Področje_tiskanja</vt:lpstr>
      <vt:lpstr>'I.2. RUŠITVENA'!Področje_tiskanja</vt:lpstr>
      <vt:lpstr>'I.3. ZIDARSKA DELA'!Področje_tiskanja</vt:lpstr>
      <vt:lpstr>'I.4.FASADERSKA DELA'!Področje_tiskanja</vt:lpstr>
      <vt:lpstr>'I.5. ODER'!Področje_tiskanja</vt:lpstr>
      <vt:lpstr>'II.1. KROVSKO-KLEPARSKA DELA'!Področje_tiskanja</vt:lpstr>
      <vt:lpstr>'II.3. KLJUČAVNIČARSKA DELA'!Področje_tiskanja</vt:lpstr>
      <vt:lpstr>'II.4. SLIKOPLESKARSKA DELA'!Področje_tiskanja</vt:lpstr>
      <vt:lpstr>'II.5. TLAKARSKA DELA'!Področje_tiskanja</vt:lpstr>
      <vt:lpstr>'II.6. KERAMIČARSKA DELA'!Področje_tiskanja</vt:lpstr>
      <vt:lpstr>III.1.SVETILA!Področje_tiskanja</vt:lpstr>
      <vt:lpstr>'IV.1.OSTALA DELA'!Področje_tiskanja</vt:lpstr>
      <vt:lpstr>'REK1'!Področje_tiskanja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Mitja Žigante</dc:creator>
  <cp:lastModifiedBy>Kim</cp:lastModifiedBy>
  <cp:lastPrinted>2021-12-20T11:45:14Z</cp:lastPrinted>
  <dcterms:created xsi:type="dcterms:W3CDTF">2021-12-13T15:23:45Z</dcterms:created>
  <dcterms:modified xsi:type="dcterms:W3CDTF">2021-12-23T08:21:13Z</dcterms:modified>
</cp:coreProperties>
</file>